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kumenti\2023\Izvršenje proračuna do 30.06.2023. godine\"/>
    </mc:Choice>
  </mc:AlternateContent>
  <bookViews>
    <workbookView xWindow="0" yWindow="0" windowWidth="28800" windowHeight="12435"/>
  </bookViews>
  <sheets>
    <sheet name="Izvršenje proračuna do 30.06" sheetId="1" r:id="rId1"/>
    <sheet name="Rashodi" sheetId="4" r:id="rId2"/>
    <sheet name="Prihodi" sheetId="5" r:id="rId3"/>
    <sheet name="Opći dio " sheetId="3" r:id="rId4"/>
  </sheets>
  <definedNames>
    <definedName name="_xlnm.Print_Titles" localSheetId="3">'Opći dio '!$1:$2</definedName>
    <definedName name="_xlnm.Print_Titles" localSheetId="2">Prihodi!$1:$2</definedName>
    <definedName name="_xlnm.Print_Titles" localSheetId="1">Rashodi!$1:$2</definedName>
  </definedNames>
  <calcPr calcId="152511"/>
</workbook>
</file>

<file path=xl/calcChain.xml><?xml version="1.0" encoding="utf-8"?>
<calcChain xmlns="http://schemas.openxmlformats.org/spreadsheetml/2006/main">
  <c r="K10" i="4" l="1"/>
  <c r="K8" i="4"/>
  <c r="N24" i="3" l="1"/>
  <c r="N23" i="3"/>
  <c r="N18" i="3"/>
  <c r="N17" i="3"/>
  <c r="N16" i="3"/>
  <c r="N15" i="3"/>
  <c r="M24" i="3"/>
  <c r="M23" i="3"/>
  <c r="M19" i="3"/>
  <c r="M18" i="3"/>
  <c r="M17" i="3"/>
  <c r="M16" i="3"/>
  <c r="M15" i="3"/>
  <c r="H23" i="5" l="1"/>
  <c r="K23" i="5"/>
  <c r="E23" i="5"/>
  <c r="L21" i="5"/>
  <c r="L20" i="5"/>
  <c r="L19" i="5"/>
  <c r="L18" i="5"/>
  <c r="L17" i="5"/>
  <c r="L16" i="5"/>
  <c r="L15" i="5"/>
  <c r="L14" i="5"/>
  <c r="L13" i="5"/>
  <c r="L11" i="5"/>
  <c r="L10" i="5"/>
  <c r="L9" i="5"/>
  <c r="L8" i="5"/>
  <c r="M12" i="5"/>
  <c r="M20" i="5"/>
  <c r="M19" i="5"/>
  <c r="M17" i="5"/>
  <c r="M16" i="5"/>
  <c r="M15" i="5"/>
  <c r="M14" i="5"/>
  <c r="M13" i="5"/>
  <c r="M11" i="5"/>
  <c r="M10" i="5"/>
  <c r="M9" i="5"/>
  <c r="M8" i="5"/>
  <c r="M7" i="5"/>
  <c r="L7" i="5"/>
  <c r="H33" i="4"/>
  <c r="L29" i="4"/>
  <c r="L26" i="4"/>
  <c r="L25" i="4"/>
  <c r="L24" i="4"/>
  <c r="L23" i="4"/>
  <c r="L20" i="4"/>
  <c r="L19" i="4"/>
  <c r="L18" i="4"/>
  <c r="L17" i="4"/>
  <c r="L15" i="4"/>
  <c r="L14" i="4"/>
  <c r="L12" i="4"/>
  <c r="L11" i="4"/>
  <c r="L10" i="4"/>
  <c r="L9" i="4"/>
  <c r="L8" i="4"/>
  <c r="L7" i="4"/>
  <c r="I33" i="4"/>
  <c r="J33" i="4"/>
  <c r="N33" i="4" s="1"/>
  <c r="K30" i="4"/>
  <c r="K29" i="4"/>
  <c r="K26" i="4"/>
  <c r="K25" i="4"/>
  <c r="K24" i="4"/>
  <c r="K23" i="4"/>
  <c r="K22" i="4"/>
  <c r="K20" i="4"/>
  <c r="K19" i="4"/>
  <c r="K18" i="4"/>
  <c r="K17" i="4"/>
  <c r="K16" i="4"/>
  <c r="K15" i="4"/>
  <c r="K14" i="4"/>
  <c r="K13" i="4"/>
  <c r="K12" i="4"/>
  <c r="K11" i="4"/>
  <c r="K9" i="4"/>
  <c r="K7" i="4"/>
  <c r="M23" i="5" l="1"/>
  <c r="L23" i="5"/>
  <c r="K33" i="4"/>
  <c r="E16" i="1"/>
  <c r="E30" i="1"/>
  <c r="E29" i="1" s="1"/>
  <c r="E28" i="1" s="1"/>
  <c r="E31" i="1"/>
  <c r="E324" i="1"/>
  <c r="E349" i="1"/>
  <c r="E346" i="1"/>
  <c r="E343" i="1"/>
  <c r="E340" i="1"/>
  <c r="E337" i="1"/>
  <c r="E334" i="1"/>
  <c r="E331" i="1"/>
  <c r="E328" i="1"/>
  <c r="E325" i="1"/>
  <c r="E314" i="1"/>
  <c r="E321" i="1"/>
  <c r="E318" i="1"/>
  <c r="E315" i="1"/>
  <c r="E298" i="1"/>
  <c r="E311" i="1"/>
  <c r="E308" i="1"/>
  <c r="E305" i="1"/>
  <c r="E302" i="1"/>
  <c r="E299" i="1"/>
  <c r="E285" i="1"/>
  <c r="E295" i="1"/>
  <c r="E292" i="1"/>
  <c r="E289" i="1"/>
  <c r="F289" i="1" s="1"/>
  <c r="E286" i="1"/>
  <c r="E272" i="1"/>
  <c r="E282" i="1"/>
  <c r="E279" i="1"/>
  <c r="E276" i="1"/>
  <c r="E273" i="1"/>
  <c r="E262" i="1"/>
  <c r="E269" i="1"/>
  <c r="E266" i="1"/>
  <c r="E263" i="1"/>
  <c r="E243" i="1"/>
  <c r="E259" i="1"/>
  <c r="E256" i="1"/>
  <c r="E253" i="1"/>
  <c r="E250" i="1"/>
  <c r="E247" i="1"/>
  <c r="E244" i="1"/>
  <c r="E236" i="1"/>
  <c r="E240" i="1"/>
  <c r="E237" i="1"/>
  <c r="E205" i="1"/>
  <c r="E233" i="1"/>
  <c r="E230" i="1"/>
  <c r="E227" i="1"/>
  <c r="E224" i="1"/>
  <c r="E218" i="1"/>
  <c r="E215" i="1"/>
  <c r="E212" i="1"/>
  <c r="E209" i="1"/>
  <c r="E206" i="1"/>
  <c r="E192" i="1"/>
  <c r="E202" i="1"/>
  <c r="E199" i="1"/>
  <c r="E196" i="1"/>
  <c r="E193" i="1"/>
  <c r="E167" i="1"/>
  <c r="E189" i="1"/>
  <c r="E186" i="1"/>
  <c r="E183" i="1"/>
  <c r="E180" i="1"/>
  <c r="E177" i="1"/>
  <c r="E174" i="1"/>
  <c r="E171" i="1"/>
  <c r="E168" i="1"/>
  <c r="E160" i="1"/>
  <c r="E161" i="1"/>
  <c r="E141" i="1"/>
  <c r="E157" i="1"/>
  <c r="E154" i="1"/>
  <c r="E151" i="1"/>
  <c r="E148" i="1"/>
  <c r="E145" i="1"/>
  <c r="E142" i="1"/>
  <c r="E132" i="1"/>
  <c r="E129" i="1"/>
  <c r="E126" i="1"/>
  <c r="E123" i="1"/>
  <c r="E120" i="1"/>
  <c r="E117" i="1"/>
  <c r="E110" i="1"/>
  <c r="E49" i="1"/>
  <c r="E32" i="1"/>
  <c r="E17" i="1"/>
  <c r="E18" i="1"/>
  <c r="E19" i="1"/>
  <c r="E20" i="1"/>
  <c r="E24" i="1"/>
  <c r="E25" i="1"/>
  <c r="E21" i="1"/>
  <c r="F325" i="1"/>
  <c r="F240" i="1"/>
  <c r="F123" i="1"/>
  <c r="E143" i="1"/>
  <c r="E88" i="1"/>
  <c r="E75" i="1"/>
  <c r="E72" i="1"/>
  <c r="E66" i="1"/>
  <c r="E61" i="1"/>
  <c r="E58" i="1"/>
  <c r="E54" i="1"/>
  <c r="E50" i="1"/>
  <c r="E41" i="1"/>
  <c r="E33" i="1"/>
  <c r="E35" i="1"/>
  <c r="E371" i="1"/>
  <c r="E372" i="1"/>
  <c r="E373" i="1"/>
  <c r="E374" i="1"/>
  <c r="E375" i="1"/>
  <c r="E376" i="1"/>
  <c r="E385" i="1"/>
  <c r="E386" i="1"/>
  <c r="E352" i="1"/>
  <c r="E353" i="1"/>
  <c r="E354" i="1"/>
  <c r="E355" i="1"/>
  <c r="E356" i="1"/>
  <c r="E357" i="1"/>
  <c r="E312" i="1"/>
  <c r="E248" i="1"/>
  <c r="E245" i="1"/>
  <c r="E251" i="1"/>
  <c r="E79" i="1"/>
  <c r="E85" i="1"/>
  <c r="E95" i="1"/>
  <c r="E101" i="1"/>
  <c r="E124" i="1"/>
  <c r="E228" i="1"/>
  <c r="E146" i="1"/>
  <c r="E133" i="1"/>
  <c r="E203" i="1"/>
  <c r="E200" i="1"/>
  <c r="E277" i="1"/>
  <c r="E274" i="1"/>
  <c r="E283" i="1"/>
  <c r="E347" i="1"/>
  <c r="E344" i="1"/>
  <c r="E341" i="1"/>
  <c r="E319" i="1"/>
  <c r="E335" i="1"/>
  <c r="E194" i="1"/>
  <c r="E316" i="1"/>
  <c r="E257" i="1"/>
  <c r="E254" i="1"/>
  <c r="E270" i="1"/>
  <c r="E267" i="1"/>
  <c r="E264" i="1"/>
  <c r="E169" i="1" l="1"/>
  <c r="E115" i="1"/>
  <c r="E113" i="1"/>
  <c r="E118" i="1"/>
  <c r="E108" i="1"/>
  <c r="E329" i="1"/>
  <c r="E99" i="1"/>
  <c r="F126" i="1" l="1"/>
  <c r="E127" i="1"/>
  <c r="F127" i="1" s="1"/>
  <c r="F20" i="1"/>
  <c r="E22" i="1"/>
  <c r="F88" i="1"/>
  <c r="E306" i="1"/>
  <c r="F306" i="1" s="1"/>
  <c r="E309" i="1"/>
  <c r="F302" i="1"/>
  <c r="E303" i="1"/>
  <c r="F303" i="1" s="1"/>
  <c r="E238" i="1"/>
  <c r="F238" i="1" s="1"/>
  <c r="E225" i="1"/>
  <c r="F225" i="1" s="1"/>
  <c r="E296" i="1"/>
  <c r="F296" i="1" s="1"/>
  <c r="E293" i="1"/>
  <c r="F215" i="1"/>
  <c r="E216" i="1"/>
  <c r="F216" i="1" s="1"/>
  <c r="E207" i="1"/>
  <c r="F209" i="1"/>
  <c r="E210" i="1"/>
  <c r="E213" i="1"/>
  <c r="E70" i="1"/>
  <c r="F66" i="1"/>
  <c r="E64" i="1"/>
  <c r="F54" i="1"/>
  <c r="F32" i="1"/>
  <c r="E46" i="1"/>
  <c r="E44" i="1"/>
  <c r="F41" i="1"/>
  <c r="E3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5" i="1"/>
  <c r="F304" i="1"/>
  <c r="F301" i="1"/>
  <c r="F300" i="1"/>
  <c r="F299" i="1"/>
  <c r="F298" i="1"/>
  <c r="F297" i="1"/>
  <c r="F295" i="1"/>
  <c r="F294" i="1"/>
  <c r="F293" i="1"/>
  <c r="F292" i="1"/>
  <c r="F291" i="1"/>
  <c r="F290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39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5" i="1"/>
  <c r="F124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27" i="1"/>
  <c r="F26" i="1"/>
  <c r="F25" i="1"/>
  <c r="F24" i="1"/>
  <c r="F23" i="1"/>
  <c r="F22" i="1"/>
  <c r="F21" i="1"/>
  <c r="F50" i="1" l="1"/>
  <c r="F19" i="1" l="1"/>
  <c r="F49" i="1"/>
  <c r="F18" i="1" l="1"/>
  <c r="F31" i="1"/>
  <c r="F17" i="1" l="1"/>
  <c r="F30" i="1"/>
  <c r="F29" i="1" l="1"/>
  <c r="F16" i="1" l="1"/>
  <c r="F28" i="1"/>
</calcChain>
</file>

<file path=xl/sharedStrings.xml><?xml version="1.0" encoding="utf-8"?>
<sst xmlns="http://schemas.openxmlformats.org/spreadsheetml/2006/main" count="913" uniqueCount="581">
  <si>
    <t>Općina Velika Ludina</t>
  </si>
  <si>
    <t/>
  </si>
  <si>
    <t>Svetog Mihaela 37</t>
  </si>
  <si>
    <t>44316 Velika Ludina</t>
  </si>
  <si>
    <t>OIB: 02359032919</t>
  </si>
  <si>
    <t>POSEBNI DIO</t>
  </si>
  <si>
    <t>BROJ KONTA</t>
  </si>
  <si>
    <t>VRSTA RASHODA / IZDATKA</t>
  </si>
  <si>
    <t>PLANIRANO</t>
  </si>
  <si>
    <t xml:space="preserve">  </t>
  </si>
  <si>
    <t>SVEUKUPNO RASHODI / IZDACI</t>
  </si>
  <si>
    <t>Razdjel  001</t>
  </si>
  <si>
    <t>Općinsko vijeće</t>
  </si>
  <si>
    <t>Glava  00101</t>
  </si>
  <si>
    <t>Glavni program  A11</t>
  </si>
  <si>
    <t>Općinsko Vijeće</t>
  </si>
  <si>
    <t>Program  1001</t>
  </si>
  <si>
    <t>Aktivnost  A100101</t>
  </si>
  <si>
    <t>Donošenje akata i mjera i djelokruga predstavničkog , izvršnog tijela i mjesne samouprave</t>
  </si>
  <si>
    <t>3291</t>
  </si>
  <si>
    <t>Naknade za rad predstavničkih i izvršnih tijela, povjerenstava i slično</t>
  </si>
  <si>
    <t>32911</t>
  </si>
  <si>
    <t>Naknade za rad članovima predstavničkih i izvršnih tijela i upravnih vijeća</t>
  </si>
  <si>
    <t>Program  1002</t>
  </si>
  <si>
    <t>Program političkih stranaka</t>
  </si>
  <si>
    <t>Aktivnost  A100201</t>
  </si>
  <si>
    <t>Osnovne funkcije stranaka</t>
  </si>
  <si>
    <t>3811</t>
  </si>
  <si>
    <t>Tekuće donacije u novcu</t>
  </si>
  <si>
    <t>38114</t>
  </si>
  <si>
    <t>Tekuće donacije udrugama i političkim strankama</t>
  </si>
  <si>
    <t>Razdjel  002</t>
  </si>
  <si>
    <t>Jedinstveni upravni odjel</t>
  </si>
  <si>
    <t>Glava  00201</t>
  </si>
  <si>
    <t>Glavni program  A10</t>
  </si>
  <si>
    <t>Program  1000</t>
  </si>
  <si>
    <t>Aktivnost  A100001</t>
  </si>
  <si>
    <t>Rashodi za zaposlene</t>
  </si>
  <si>
    <t>3111</t>
  </si>
  <si>
    <t>Plaće za redovan rad</t>
  </si>
  <si>
    <t>31111</t>
  </si>
  <si>
    <t>Plaće za zaposlene</t>
  </si>
  <si>
    <t>3121</t>
  </si>
  <si>
    <t>Ostali rashodi za zaposlene</t>
  </si>
  <si>
    <t>31212</t>
  </si>
  <si>
    <t>Nagrade</t>
  </si>
  <si>
    <t>31216</t>
  </si>
  <si>
    <t>Regres za godišnji odmor</t>
  </si>
  <si>
    <t>31219</t>
  </si>
  <si>
    <t>Ostali nenavedeni rashodi za zaposlene</t>
  </si>
  <si>
    <t>3132</t>
  </si>
  <si>
    <t>Doprinosi za obvezno zdravstveno osiguranje</t>
  </si>
  <si>
    <t>31321</t>
  </si>
  <si>
    <t>3211</t>
  </si>
  <si>
    <t>Službena putovanja</t>
  </si>
  <si>
    <t>32111</t>
  </si>
  <si>
    <t>Dnevnice za službeni put u zemlji</t>
  </si>
  <si>
    <t>32115</t>
  </si>
  <si>
    <t>Naknade za prijevoz na službenom putu u zemlji</t>
  </si>
  <si>
    <t>3212</t>
  </si>
  <si>
    <t>Naknade za prijevoz, za rad na terenu i odvojeni život</t>
  </si>
  <si>
    <t>32121</t>
  </si>
  <si>
    <t>Naknade za prijevoz na posao i s posla</t>
  </si>
  <si>
    <t>3213</t>
  </si>
  <si>
    <t>Stručno usavršavanje zaposlenika</t>
  </si>
  <si>
    <t>32131</t>
  </si>
  <si>
    <t>Seminari, savjetovanja i simpoziji</t>
  </si>
  <si>
    <t>32132</t>
  </si>
  <si>
    <t>Tečajevi i stručni ispiti</t>
  </si>
  <si>
    <t>Aktivnost  A100002</t>
  </si>
  <si>
    <t>Materijalni rashodi</t>
  </si>
  <si>
    <t>3221</t>
  </si>
  <si>
    <t>Uredski materijal i ostali materijalni rashodi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</si>
  <si>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</si>
  <si>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</si>
  <si>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</si>
  <si>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</si>
  <si>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</si>
  <si>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</si>
  <si>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3223</t>
  </si>
  <si>
    <t>Energija</t>
  </si>
  <si>
    <t>32231</t>
  </si>
  <si>
    <t>Električna energija</t>
  </si>
  <si>
    <t>32233</t>
  </si>
  <si>
    <t>Plin</t>
  </si>
  <si>
    <t>32234</t>
  </si>
  <si>
    <t>Motorni benzin i dizel gorivo</t>
  </si>
  <si>
    <t>3224</t>
  </si>
  <si>
    <t>Materijal i dijelovi za tekuće i investicijsko održavanje</t>
  </si>
  <si>
    <t>32241</t>
  </si>
  <si>
    <t>Materijal i dijelovi za tekuće i investicijsko održavanje građevinskih objekata</t>
  </si>
  <si>
    <t>32243</t>
  </si>
  <si>
    <t>Materijal i dijelovi za tekuće i investicijsko održavanje transportnih sredstava</t>
  </si>
  <si>
    <t>3225</t>
  </si>
  <si>
    <t>Sitni inventar i auto gume</t>
  </si>
  <si>
    <t>32251</t>
  </si>
  <si>
    <t>Sitni inventar</t>
  </si>
  <si>
    <t>32252</t>
  </si>
  <si>
    <t>Auto gume</t>
  </si>
  <si>
    <t>3227</t>
  </si>
  <si>
    <t>Službena, radna i zaštitna odjeća i obuća</t>
  </si>
  <si>
    <t>32271</t>
  </si>
  <si>
    <t>3231</t>
  </si>
  <si>
    <t>Usluge telefona, pošte i prijevoza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</si>
  <si>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</si>
  <si>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</si>
  <si>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</si>
  <si>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</si>
  <si>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</si>
  <si>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</si>
  <si>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3232</t>
  </si>
  <si>
    <t>Usluge tekućeg i investicijskog održavanja</t>
  </si>
  <si>
    <t>32322</t>
  </si>
  <si>
    <t>Usluge tekućeg i investicijskog održavanja postrojenja i opreme</t>
  </si>
  <si>
    <t>3233</t>
  </si>
  <si>
    <t>Usluge promidžbe i informiranja</t>
  </si>
  <si>
    <t>32331</t>
  </si>
  <si>
    <t>Elektronski mediji</t>
  </si>
  <si>
    <t>32332</t>
  </si>
  <si>
    <t>Tisak</t>
  </si>
  <si>
    <t>3234</t>
  </si>
  <si>
    <t>Komunalne usluge</t>
  </si>
  <si>
    <t>32341</t>
  </si>
  <si>
    <t>Opskrba vodom</t>
  </si>
  <si>
    <t>32342</t>
  </si>
  <si>
    <t>Iznošenje i odvoz smeća</t>
  </si>
  <si>
    <t>32349</t>
  </si>
  <si>
    <t>Ostale komunalne usluge</t>
  </si>
  <si>
    <t>3237</t>
  </si>
  <si>
    <t>Intelektualne i osobne usluge</t>
  </si>
  <si>
    <t>32372</t>
  </si>
  <si>
    <t>Ugovori o djelu</t>
  </si>
  <si>
    <t>32373</t>
  </si>
  <si>
    <t>Usluge odvjetnika i pravnog savjetovanja</t>
  </si>
  <si>
    <t>32375</t>
  </si>
  <si>
    <t>Geodetsko-katastarske usluge</t>
  </si>
  <si>
    <t>32376</t>
  </si>
  <si>
    <t>Usluge vještačenja</t>
  </si>
  <si>
    <t>32379</t>
  </si>
  <si>
    <t>Ostale intelektualne usluge</t>
  </si>
  <si>
    <t>3238</t>
  </si>
  <si>
    <t>Računalne usluge</t>
  </si>
  <si>
    <t>32381</t>
  </si>
  <si>
    <t>Usluge ažuriranja računalnih baza</t>
  </si>
  <si>
    <t>32389</t>
  </si>
  <si>
    <t>Ostale računalne usluge</t>
  </si>
  <si>
    <t>3239</t>
  </si>
  <si>
    <t>Ostale usluge</t>
  </si>
  <si>
    <t>32391</t>
  </si>
  <si>
    <t>Grafičke i tiskarske usluge, usluge kopiranja i uvezivanja i slično</t>
  </si>
  <si>
    <t>32394</t>
  </si>
  <si>
    <t>Usluge pri registraciji prijevoznih sredstava</t>
  </si>
  <si>
    <t>32399</t>
  </si>
  <si>
    <t>Ostale nespomenute usluge</t>
  </si>
  <si>
    <t>3241</t>
  </si>
  <si>
    <t>Naknade troškova osobama izvan radnog odnosa</t>
  </si>
  <si>
    <t>32411</t>
  </si>
  <si>
    <t>Naknade troškova službenog puta</t>
  </si>
  <si>
    <t>32412</t>
  </si>
  <si>
    <t>Naknade ostalih troškova</t>
  </si>
  <si>
    <t>3292</t>
  </si>
  <si>
    <t>Premije osiguranja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</si>
  <si>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</si>
  <si>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</si>
  <si>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</si>
  <si>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</si>
  <si>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</si>
  <si>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</si>
  <si>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</t>
  </si>
  <si>
    <t>Reprezentacija</t>
  </si>
  <si>
    <t>32931</t>
  </si>
  <si>
    <t>3295</t>
  </si>
  <si>
    <t>Pristojbe i naknade</t>
  </si>
  <si>
    <t>32951</t>
  </si>
  <si>
    <t>Upravne i administrativne pristojbe</t>
  </si>
  <si>
    <t>32952</t>
  </si>
  <si>
    <t>Sudske pristojbe</t>
  </si>
  <si>
    <t>32953</t>
  </si>
  <si>
    <t>Javnobilježničke pristojbe</t>
  </si>
  <si>
    <t>32959</t>
  </si>
  <si>
    <t>Ostale pristojbe i naknade</t>
  </si>
  <si>
    <t>3296</t>
  </si>
  <si>
    <t>Troškovi sudskih postupaka</t>
  </si>
  <si>
    <t>32961</t>
  </si>
  <si>
    <t>3299</t>
  </si>
  <si>
    <t>Ostali nespomenuti rashodi poslovanja</t>
  </si>
  <si>
    <t>32999</t>
  </si>
  <si>
    <t>Aktivnost  A100003</t>
  </si>
  <si>
    <t>Financijski rashodi</t>
  </si>
  <si>
    <t>3431</t>
  </si>
  <si>
    <t>Bankarske usluge i usluge platnog prometa</t>
  </si>
  <si>
    <t>34312</t>
  </si>
  <si>
    <t>Usluge platnog prometa</t>
  </si>
  <si>
    <t>3433</t>
  </si>
  <si>
    <t>Zatezne kamate</t>
  </si>
  <si>
    <t>34333</t>
  </si>
  <si>
    <t>Zatezne kamate iz poslovnih odnosa</t>
  </si>
  <si>
    <t>Aktivnost  A100004</t>
  </si>
  <si>
    <t>Dan Općine</t>
  </si>
  <si>
    <t>Aktivnost  A100005</t>
  </si>
  <si>
    <t>Kapitalna pomoć trgovačkom društvu Ludina d.o.o.</t>
  </si>
  <si>
    <t>3861</t>
  </si>
  <si>
    <t>Kapitalne pomoći kreditnim i ostalim financijskim institucijama te trgovačkim društvima u javnom sek</t>
  </si>
  <si>
    <t>38612</t>
  </si>
  <si>
    <t>Kapitalne pomoći trgovačkim društvima u javnom sektoru</t>
  </si>
  <si>
    <t>Aktivnost  A100006</t>
  </si>
  <si>
    <t>Otplata glavnice primljenih zajmova - povrat poreza na dohodak</t>
  </si>
  <si>
    <t>5471</t>
  </si>
  <si>
    <t>Otplata glavnice primljenih zajmova od državnog proračuna</t>
  </si>
  <si>
    <t>54711</t>
  </si>
  <si>
    <t>Otplata glavnice primljenih zajmova od državnog proračuna - kratkoročnih</t>
  </si>
  <si>
    <t>Aktivnost  A100007</t>
  </si>
  <si>
    <t>Izbori</t>
  </si>
  <si>
    <t>32912</t>
  </si>
  <si>
    <t>Naknade članovima povjerenstava</t>
  </si>
  <si>
    <t>Aktivnost  A100008</t>
  </si>
  <si>
    <t>Sufinanciranje projekta uređenje prometnice Svetog Mihaela od općine do groblja</t>
  </si>
  <si>
    <t>3631</t>
  </si>
  <si>
    <t>Tekuće pomoći unutar općeg proračuna</t>
  </si>
  <si>
    <t>36319</t>
  </si>
  <si>
    <t>Tekuće pomoći izvanproračunskim korisnicima županijskih, gradskih i općinskih proračuna</t>
  </si>
  <si>
    <t>Kapitalni projekt  K100001</t>
  </si>
  <si>
    <t>Rashodi za nabavu dugotrajne neproizvedene imovine - projekti</t>
  </si>
  <si>
    <t>4126</t>
  </si>
  <si>
    <t>Ostala nematerijalna imovina</t>
  </si>
  <si>
    <t>41261</t>
  </si>
  <si>
    <t>Kapitalni projekt  K100005</t>
  </si>
  <si>
    <t>Kupnja nekretnina -  stanova</t>
  </si>
  <si>
    <t>4211</t>
  </si>
  <si>
    <t>Stambeni objekti</t>
  </si>
  <si>
    <t>42119</t>
  </si>
  <si>
    <t>Ostali stambeni objekti</t>
  </si>
  <si>
    <t>Kapitalni projekt  K100006</t>
  </si>
  <si>
    <t>Kapitalna pomoć Moslavini d.o.o. za izgradnju vodovoda Ludinica</t>
  </si>
  <si>
    <t>Program  1003</t>
  </si>
  <si>
    <t>Upravljanje imovinom</t>
  </si>
  <si>
    <t>Aktivnost  A100301</t>
  </si>
  <si>
    <t>Održavanje zgrada za redovno korištenje</t>
  </si>
  <si>
    <t>32329</t>
  </si>
  <si>
    <t>Ostale usluge tekućeg i investicijskog održavanja</t>
  </si>
  <si>
    <t>Kapitalni projekt  K100307</t>
  </si>
  <si>
    <t>Uređenje doma Okoli</t>
  </si>
  <si>
    <t>4212</t>
  </si>
  <si>
    <t>Poslovni objekti</t>
  </si>
  <si>
    <t>42124</t>
  </si>
  <si>
    <t>Zgrade kulturnih institucija (kazališta, muzeji, galerije, domovi kulture, knjižnice i slično)</t>
  </si>
  <si>
    <t>Kapitalni projekt  K100310</t>
  </si>
  <si>
    <t>Dječje igralište Vidrenjak</t>
  </si>
  <si>
    <t>4214</t>
  </si>
  <si>
    <t>Ostali građevinski objekti</t>
  </si>
  <si>
    <t>42145</t>
  </si>
  <si>
    <t>Sportski i rekreacijski tereni</t>
  </si>
  <si>
    <t>Kapitalni projekt  K100311</t>
  </si>
  <si>
    <t>Uređenje prakirališta groblja Mala Ludina</t>
  </si>
  <si>
    <t>42149</t>
  </si>
  <si>
    <t>Ostali nespomenuti građevinski objekti</t>
  </si>
  <si>
    <t>Kapitalni projekt  K100312</t>
  </si>
  <si>
    <t>Uređenje doma Mala Ludina</t>
  </si>
  <si>
    <t>Kapitalni projekt  K100313</t>
  </si>
  <si>
    <t>Kotao za društveni dom Velika Ludina</t>
  </si>
  <si>
    <t>4227</t>
  </si>
  <si>
    <t>Uređaji, strojevi i oprema za ostale namjene</t>
  </si>
  <si>
    <t>42273</t>
  </si>
  <si>
    <t>Oprema</t>
  </si>
  <si>
    <t>Program  1004</t>
  </si>
  <si>
    <t>Opremanje uredskog prostora</t>
  </si>
  <si>
    <t>Kapitalni projekt  K100401</t>
  </si>
  <si>
    <t>Rashodi za nabavu dugotrajne proizvedene imovine</t>
  </si>
  <si>
    <t>4221</t>
  </si>
  <si>
    <t>Uredska oprema i namještaj</t>
  </si>
  <si>
    <t>42211</t>
  </si>
  <si>
    <t>Računala i računalna oprema</t>
  </si>
  <si>
    <t>42212</t>
  </si>
  <si>
    <t>Uredski namještaj</t>
  </si>
  <si>
    <t>4262</t>
  </si>
  <si>
    <t>Ulaganja u računalne programe</t>
  </si>
  <si>
    <t>42621</t>
  </si>
  <si>
    <t>Program  1005</t>
  </si>
  <si>
    <t>Razvoj i sigurnost prometa</t>
  </si>
  <si>
    <t>Aktivnost  A100501</t>
  </si>
  <si>
    <t>Županijska cesta Mala Ludina - Mustafina Klada</t>
  </si>
  <si>
    <t>Kapitalni projekt  K100502</t>
  </si>
  <si>
    <t>Obrtnička ulica, Velika Ludina</t>
  </si>
  <si>
    <t>4213</t>
  </si>
  <si>
    <t>Ceste, željeznice i ostali prometni objekti</t>
  </si>
  <si>
    <t>42131</t>
  </si>
  <si>
    <t>Ceste</t>
  </si>
  <si>
    <t>Kapitalni projekt  K100505</t>
  </si>
  <si>
    <t>Poljska ulica, Velika Ludina</t>
  </si>
  <si>
    <t>Kapitalni projekt  K100506</t>
  </si>
  <si>
    <t>Ulica Gaj, Vidrenjak</t>
  </si>
  <si>
    <t>Kapitalni projekt  K100507</t>
  </si>
  <si>
    <t>Vatrogasna ulica, Vidrenjak</t>
  </si>
  <si>
    <t>Kapitalni projekt  K100508</t>
  </si>
  <si>
    <t>Stažićeva ulica, Vidrenjak</t>
  </si>
  <si>
    <t>Kapitalni projekt  K100509</t>
  </si>
  <si>
    <t>Ratarska ulica, Mustafina Klada</t>
  </si>
  <si>
    <t>Kapitalni projekt  K100510</t>
  </si>
  <si>
    <t>Mala ulica, Okoli</t>
  </si>
  <si>
    <t>Program  1006</t>
  </si>
  <si>
    <t>Organiziranje i provođenje zaštite i spašavanja</t>
  </si>
  <si>
    <t>Aktivnost  A100601</t>
  </si>
  <si>
    <t>Osnovna djelatnost zaštite od požara VZO Velika Ludina</t>
  </si>
  <si>
    <t>Aktivnost  A100602</t>
  </si>
  <si>
    <t>Civilna zaštita</t>
  </si>
  <si>
    <t>Aktivnost  A100603</t>
  </si>
  <si>
    <t>Hrvatska gorska služba spašavanja</t>
  </si>
  <si>
    <t>38119</t>
  </si>
  <si>
    <t>Ostale tekuće donacije</t>
  </si>
  <si>
    <t>Aktivnost  A100605</t>
  </si>
  <si>
    <t>Transfer DVD Velika Ludina</t>
  </si>
  <si>
    <t>Program  1007</t>
  </si>
  <si>
    <t>Održavanje objekata i uređenje komunalne infrastrukture</t>
  </si>
  <si>
    <t>Aktivnost  A100701</t>
  </si>
  <si>
    <t>Održavanje nerazvrstanih cesta , makadamskih puteva, bankina, jaraka i sl</t>
  </si>
  <si>
    <t>Aktivnost  A100702</t>
  </si>
  <si>
    <t>Održavanje cesta u zimskim uvjetima</t>
  </si>
  <si>
    <t>Aktivnost  A100703</t>
  </si>
  <si>
    <t>Održavanje javnih i zelenih površina</t>
  </si>
  <si>
    <t>Aktivnost  A100705</t>
  </si>
  <si>
    <t>Održavanje javne rasvjete</t>
  </si>
  <si>
    <t>Aktivnost  A100706</t>
  </si>
  <si>
    <t>Popravak autobusnih kućica</t>
  </si>
  <si>
    <t>Aktivnost  A100707</t>
  </si>
  <si>
    <t>Nabava prometnih znakova</t>
  </si>
  <si>
    <t>Aktivnost  A100709</t>
  </si>
  <si>
    <t>Drvored</t>
  </si>
  <si>
    <t>Kapitalni projekt  K100706</t>
  </si>
  <si>
    <t>Led javna rasvjeta</t>
  </si>
  <si>
    <t>42147</t>
  </si>
  <si>
    <t>Javna rasvjeta</t>
  </si>
  <si>
    <t>Kapitalni projekt  K100707</t>
  </si>
  <si>
    <t>Nogostup Velika Ludina - od potoka do Groblja</t>
  </si>
  <si>
    <t>Kapitalni projekt  K100708</t>
  </si>
  <si>
    <t>Nogostup Velika Ludina - Obrtnička ulica</t>
  </si>
  <si>
    <t>Program  1008</t>
  </si>
  <si>
    <t>Potpora u poljoprivredi</t>
  </si>
  <si>
    <t>Aktivnost  A100801</t>
  </si>
  <si>
    <t>Sufinanciranje troškova osjemenjivanja krava plotkinja</t>
  </si>
  <si>
    <t>3236</t>
  </si>
  <si>
    <t>Zdravstvene i veterinarske usluge</t>
  </si>
  <si>
    <t>32362</t>
  </si>
  <si>
    <t>Veterinarske usluge</t>
  </si>
  <si>
    <t>Aktivnost  A100802</t>
  </si>
  <si>
    <t>Naknade štete</t>
  </si>
  <si>
    <t>3831</t>
  </si>
  <si>
    <t>Naknade šteta pravnim i fizičkim osobama</t>
  </si>
  <si>
    <t>38311</t>
  </si>
  <si>
    <t>Naknade za štete uzrokovane prirodnim katastrofama</t>
  </si>
  <si>
    <t>Program  1010</t>
  </si>
  <si>
    <t>Javne potrebe iznad standarda u školstvu</t>
  </si>
  <si>
    <t>Aktivnost  A101001</t>
  </si>
  <si>
    <t>Sufinanciranje troškova školske kuhinje</t>
  </si>
  <si>
    <t>Aktivnost  A101002</t>
  </si>
  <si>
    <t>Sufinanciranje produžene nastave OŠ Ludina</t>
  </si>
  <si>
    <t>Aktivnost  A101003</t>
  </si>
  <si>
    <t>Ostale tekuće donacije OŠ Ludina</t>
  </si>
  <si>
    <t>Aktivnost  A101004</t>
  </si>
  <si>
    <t>Stipendije i školarine</t>
  </si>
  <si>
    <t>3721</t>
  </si>
  <si>
    <t>Naknade građanima i kućanstvima u novcu</t>
  </si>
  <si>
    <t>37215</t>
  </si>
  <si>
    <t>Aktivnost  A101005</t>
  </si>
  <si>
    <t>Sufinanciranje učenićkih domova</t>
  </si>
  <si>
    <t>37219</t>
  </si>
  <si>
    <t>Ostale naknade iz proračuna u novcu</t>
  </si>
  <si>
    <t>Aktivnost  A101006</t>
  </si>
  <si>
    <t>Sufinanciranje dopunskog obrazovnog materijala</t>
  </si>
  <si>
    <t>Program  1011</t>
  </si>
  <si>
    <t>Socijalna skrb</t>
  </si>
  <si>
    <t>Aktivnost  A101101</t>
  </si>
  <si>
    <t>Pomoć za stanovanje, jednokratne pomoći</t>
  </si>
  <si>
    <t>37212</t>
  </si>
  <si>
    <t>Pomoć obiteljima i kućanstvima</t>
  </si>
  <si>
    <t>Aktivnost  A101102</t>
  </si>
  <si>
    <t>Jednokratne novčane pomoći roditeljima - rođenje djeteta</t>
  </si>
  <si>
    <t>Aktivnost  A101103</t>
  </si>
  <si>
    <t>Podmirenja troškova drva za ogrijev</t>
  </si>
  <si>
    <t>Program  1012</t>
  </si>
  <si>
    <t>Razvoj sporta i rekreacije</t>
  </si>
  <si>
    <t>Aktivnost  A101201</t>
  </si>
  <si>
    <t>NŠK "Sokol"</t>
  </si>
  <si>
    <t>38115</t>
  </si>
  <si>
    <t>Tekuće donacije sportskim društvima</t>
  </si>
  <si>
    <t>Aktivnost  A101202</t>
  </si>
  <si>
    <t>RK Laurus</t>
  </si>
  <si>
    <t>Aktivnost  A101203</t>
  </si>
  <si>
    <t>Šaran - športsko ribolovna udurga</t>
  </si>
  <si>
    <t>Aktivnost  A101204</t>
  </si>
  <si>
    <t>Ostala sportska društva</t>
  </si>
  <si>
    <t>Program  1013</t>
  </si>
  <si>
    <t>Zaštita okoliša</t>
  </si>
  <si>
    <t>Aktivnost  A101301</t>
  </si>
  <si>
    <t>Odvoz i zbrinjavanje otpada, sanacija komunalne deponije</t>
  </si>
  <si>
    <t>Aktivnost  A101302</t>
  </si>
  <si>
    <t>Dimnjačarske i ekološke usluge</t>
  </si>
  <si>
    <t>32344</t>
  </si>
  <si>
    <t>Aktivnost  A101304</t>
  </si>
  <si>
    <t>Zbrinjavnje otpada - azbest</t>
  </si>
  <si>
    <t>Aktivnost  A101305</t>
  </si>
  <si>
    <t>Zbrinjavanje ambalažnog otpada</t>
  </si>
  <si>
    <t>Program  1014</t>
  </si>
  <si>
    <t>Zaštita, očuvanje i unaprijeđenje zdravlja</t>
  </si>
  <si>
    <t>Aktivnost  A101401</t>
  </si>
  <si>
    <t>Deratizacija i dezinsekcija</t>
  </si>
  <si>
    <t>32343</t>
  </si>
  <si>
    <t>Aktivnost  A101402</t>
  </si>
  <si>
    <t>Sanitarno - higijeničarski poslovi</t>
  </si>
  <si>
    <t>Aktivnost  A101403</t>
  </si>
  <si>
    <t>Troškovi prijevoza laboratorijskih uzoraka</t>
  </si>
  <si>
    <t>32369</t>
  </si>
  <si>
    <t>Ostale zdravstvene i veterinarske usluge</t>
  </si>
  <si>
    <t>Aktivnost  A101404</t>
  </si>
  <si>
    <t>Sterilizacija i kastracija ( sufinanciranje 50 % )</t>
  </si>
  <si>
    <t>Aktivnost  A101405</t>
  </si>
  <si>
    <t>Program zaštite divljači</t>
  </si>
  <si>
    <t>Program  1015</t>
  </si>
  <si>
    <t>Program očuvanja kulturne baštine</t>
  </si>
  <si>
    <t>Aktivnost  A101501</t>
  </si>
  <si>
    <t>Crkva Sv. Mihovila V.Ludina</t>
  </si>
  <si>
    <t>38112</t>
  </si>
  <si>
    <t>Tekuće donacije vjerskim zajednicama</t>
  </si>
  <si>
    <t>Aktivnost  A101502</t>
  </si>
  <si>
    <t>KUD Mijo Stuparić</t>
  </si>
  <si>
    <t>Aktivnost  A101503</t>
  </si>
  <si>
    <t>Promocija knjiga i očuvanje kulturne baštine</t>
  </si>
  <si>
    <t>Program  1016</t>
  </si>
  <si>
    <t>Razvoj civilnog društva</t>
  </si>
  <si>
    <t>Aktivnost  A101601</t>
  </si>
  <si>
    <t>UHVIBDR Velika Ludina</t>
  </si>
  <si>
    <t>Aktivnost  A101602</t>
  </si>
  <si>
    <t>LAG Moslavina</t>
  </si>
  <si>
    <t>3294</t>
  </si>
  <si>
    <t>Članarine i norme</t>
  </si>
  <si>
    <t>32941</t>
  </si>
  <si>
    <t>Tuzemne članarine</t>
  </si>
  <si>
    <t>Aktivnost  A101603</t>
  </si>
  <si>
    <t>Crveni Križ</t>
  </si>
  <si>
    <t>Aktivnost  A101604</t>
  </si>
  <si>
    <t>Udruženje slijepih</t>
  </si>
  <si>
    <t>Aktivnost  A101605</t>
  </si>
  <si>
    <t>OSI Udruga osoba s invaliditetom</t>
  </si>
  <si>
    <t>Aktivnost  A101606</t>
  </si>
  <si>
    <t>Udruga voćara , vinogradara Moslavine</t>
  </si>
  <si>
    <t>Aktivnost  A101608</t>
  </si>
  <si>
    <t>Ostale udruge</t>
  </si>
  <si>
    <t>Aktivnost  A101609</t>
  </si>
  <si>
    <t>Udruga pčelara Lipa</t>
  </si>
  <si>
    <t>Aktivnost  A101610</t>
  </si>
  <si>
    <t>Sufinanciranje troškova prijevoza SMŽ</t>
  </si>
  <si>
    <t>3722</t>
  </si>
  <si>
    <t>Naknade građanima i kućanstvima u naravi</t>
  </si>
  <si>
    <t>37221</t>
  </si>
  <si>
    <t>Sufinanciranje cijene prijevoza</t>
  </si>
  <si>
    <t>Glava  00202</t>
  </si>
  <si>
    <t>Javne ustanove predškolskog odgoja i osnovnog obrazovanja</t>
  </si>
  <si>
    <t>Proračunski korisnik  28731</t>
  </si>
  <si>
    <t>Dječji Vrtić Velika Ludina</t>
  </si>
  <si>
    <t>Glavni program  A12</t>
  </si>
  <si>
    <t>Proračunski korisnik Dječji vrtić Ludina</t>
  </si>
  <si>
    <t>Program  1019</t>
  </si>
  <si>
    <t>Predškolski odgoj</t>
  </si>
  <si>
    <t>Aktivnost  A101901</t>
  </si>
  <si>
    <t>Korisnik   002</t>
  </si>
  <si>
    <t>Dječji vrtić Ludina</t>
  </si>
  <si>
    <t>311</t>
  </si>
  <si>
    <t>Plaće (Bruto)</t>
  </si>
  <si>
    <t>312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</si>
  <si>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</si>
  <si>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</si>
  <si>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</si>
  <si>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</si>
  <si>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</si>
  <si>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</si>
  <si>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</si>
  <si>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</si>
  <si>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</si>
  <si>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343</t>
  </si>
  <si>
    <t>Ostali financijski rashodi</t>
  </si>
  <si>
    <t>422</t>
  </si>
  <si>
    <t>Postrojenja i oprema</t>
  </si>
  <si>
    <t>544</t>
  </si>
  <si>
    <t>Otplata glavnice primljenih kredita i zajmova od kreditnih i ostalih financijskih institucija izvan</t>
  </si>
  <si>
    <t>Kapitalni projekt  K101901</t>
  </si>
  <si>
    <t>Uređenje ograde</t>
  </si>
  <si>
    <t>421</t>
  </si>
  <si>
    <t>Građevinski objekti</t>
  </si>
  <si>
    <t>Glava  00203</t>
  </si>
  <si>
    <t>Djelatnost kulture</t>
  </si>
  <si>
    <t>Proračunski korisnik  28740</t>
  </si>
  <si>
    <t>Knjižnica i čitaonica Ludina</t>
  </si>
  <si>
    <t>Glavni program  A13</t>
  </si>
  <si>
    <t>Proračunski korisnik Knjižnica i čitaonica Velika Ludina</t>
  </si>
  <si>
    <t>Program  1020</t>
  </si>
  <si>
    <t>Javne potrebe u kulturi</t>
  </si>
  <si>
    <t>Aktivnost  A102001</t>
  </si>
  <si>
    <t>Knjižnica i čitaonica Velika Ludina</t>
  </si>
  <si>
    <t>Korisnik   003</t>
  </si>
  <si>
    <t>Kapitalni projekt  K102001</t>
  </si>
  <si>
    <t>Rashodi za nabavu dugotrajne neproizvedene imovine</t>
  </si>
  <si>
    <t>424</t>
  </si>
  <si>
    <t>Knjige, umjetnička djela i ostale izložbene vrijednosti</t>
  </si>
  <si>
    <t>426</t>
  </si>
  <si>
    <t>Nematerijalna proizvedena imovina</t>
  </si>
  <si>
    <t xml:space="preserve">Izvršenje proračuna od I-VI 2023. godine </t>
  </si>
  <si>
    <t>INDEKS</t>
  </si>
  <si>
    <t>IZVRŠENJE  do 30.06.2023</t>
  </si>
  <si>
    <t>NETO ZADUŽIVANJE/FINANCIRANJE</t>
  </si>
  <si>
    <t>Izdaci za financijsku imovinu i otplate zajmova</t>
  </si>
  <si>
    <t>Primici od financijske imovine i zaduživanja</t>
  </si>
  <si>
    <t>RAČUN ZADUŽIVANJA/FINANCIRANJA</t>
  </si>
  <si>
    <t>B.</t>
  </si>
  <si>
    <t>RAZLIKA</t>
  </si>
  <si>
    <t>Rashodi za nabavu nefinancijske imovine</t>
  </si>
  <si>
    <t>Rashodi poslovanja</t>
  </si>
  <si>
    <t>Prihodi od prodaje nefinancijske imovine</t>
  </si>
  <si>
    <t>Prihodi poslovanja</t>
  </si>
  <si>
    <t>RAČUN PRIHODA I RASHODA</t>
  </si>
  <si>
    <t>A.</t>
  </si>
  <si>
    <t>OPĆI DIO</t>
  </si>
  <si>
    <t>02359032919</t>
  </si>
  <si>
    <t>Otplata glavnice primljenih zajmova od drugih razina vlasti</t>
  </si>
  <si>
    <t>547</t>
  </si>
  <si>
    <t>B. RAČUN ZADUŽIVANJA/FINANCIRANJA</t>
  </si>
  <si>
    <t>Nematerijalna imovina</t>
  </si>
  <si>
    <t>412</t>
  </si>
  <si>
    <t>Kapitalne pomoći</t>
  </si>
  <si>
    <t>386</t>
  </si>
  <si>
    <t>Kazne, penali i naknade štete</t>
  </si>
  <si>
    <t>383</t>
  </si>
  <si>
    <t>Tekuće donacije</t>
  </si>
  <si>
    <t>381</t>
  </si>
  <si>
    <t>Ostale naknade građanima i kućanstvima iz proračuna</t>
  </si>
  <si>
    <t>372</t>
  </si>
  <si>
    <t>Pomoći unutar općeg proračuna</t>
  </si>
  <si>
    <t>363</t>
  </si>
  <si>
    <t>324</t>
  </si>
  <si>
    <t>Prihodi od prodaje postrojenja i opreme</t>
  </si>
  <si>
    <t>722</t>
  </si>
  <si>
    <t>Prihodi od prodaje građevinskih objekata</t>
  </si>
  <si>
    <t>721</t>
  </si>
  <si>
    <t>Prihodi od prodaje materijalne imovine - prirodnih bogatstava</t>
  </si>
  <si>
    <t>711</t>
  </si>
  <si>
    <t>Kazne i upravne mjere</t>
  </si>
  <si>
    <t>681</t>
  </si>
  <si>
    <t>Komunalni doprinosi i naknade</t>
  </si>
  <si>
    <t>653</t>
  </si>
  <si>
    <t>Prihodi po posebnim propisima</t>
  </si>
  <si>
    <t>652</t>
  </si>
  <si>
    <t>651</t>
  </si>
  <si>
    <t>Prihodi od nefinancijske imovine</t>
  </si>
  <si>
    <t>642</t>
  </si>
  <si>
    <t>Prihodi od financijske imovine</t>
  </si>
  <si>
    <t>641</t>
  </si>
  <si>
    <t>Pomoći proračunu iz drugih proračuna</t>
  </si>
  <si>
    <t>633</t>
  </si>
  <si>
    <t>Pomoći od međunarodnih organizacija te institucija i tijela EU</t>
  </si>
  <si>
    <t>632</t>
  </si>
  <si>
    <t>Porezi na robu i usluge</t>
  </si>
  <si>
    <t>614</t>
  </si>
  <si>
    <t>Porezi na imovinu</t>
  </si>
  <si>
    <t>613</t>
  </si>
  <si>
    <t>Porez i prirez na dohodak</t>
  </si>
  <si>
    <t>611</t>
  </si>
  <si>
    <t>A. RAČUN PRIHODA</t>
  </si>
  <si>
    <t xml:space="preserve">VRSTA PRIHODA </t>
  </si>
  <si>
    <t>VRSTA  RASHODA</t>
  </si>
  <si>
    <t>A. RAČUN  RASHODA</t>
  </si>
  <si>
    <t xml:space="preserve">IZVRŠENJE DO 30.06.2022. GODINE </t>
  </si>
  <si>
    <t xml:space="preserve">IZVRŠENJE DO 30.06.2023 GODINE </t>
  </si>
  <si>
    <t>Indeks 6/5</t>
  </si>
  <si>
    <t>UKUPNO</t>
  </si>
  <si>
    <t>INDEKS 7/5</t>
  </si>
  <si>
    <t xml:space="preserve">Materijalna imovina - prirodna bogatstva </t>
  </si>
  <si>
    <t>Indeks 7/5</t>
  </si>
  <si>
    <t>IZVRŠENJE DO 30.06.2022</t>
  </si>
  <si>
    <t>IZVRŠENJE DO 30.06.2023</t>
  </si>
  <si>
    <t>INDEKS 6/5</t>
  </si>
  <si>
    <t xml:space="preserve">Pomoći proračunskim korisnicima iz proračuna koji im nije nadležan </t>
  </si>
  <si>
    <t>INDEKS  4/3</t>
  </si>
  <si>
    <t xml:space="preserve">IZVRŠENJE PRORAČUNA OD 01.01.DO 30.06.2023.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</si>
</sst>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A]#,##0.00;\-\ #,##0.00"/>
    <numFmt numFmtId="165" formatCode="[$-1041A]h:mm"/>
    <numFmt numFmtId="166" formatCode="[$-1041A]dd\.mm\.yyyy"/>
    <numFmt numFmtId="167" formatCode="#,##0.00_ ;\-#,##0.00\ "/>
  </numFmts>
  <fonts count="21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b/>
      <sz val="9.75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b/>
      <sz val="1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2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none">
        <fgColor rgb="FFE1E1FF"/>
        <bgColor rgb="FFE1E1FF"/>
      </patternFill>
    </fill>
    <fill>
      <patternFill patternType="solid">
        <fgColor rgb="FF3535FF"/>
        <bgColor rgb="FF3535FF"/>
      </patternFill>
    </fill>
    <fill>
      <patternFill patternType="solid">
        <fgColor rgb="FFA3C9B9"/>
        <bgColor rgb="FFA3C9B9"/>
      </patternFill>
    </fill>
    <fill>
      <patternFill patternType="none">
        <fgColor rgb="FFA3C9B9"/>
        <bgColor rgb="FFA3C9B9"/>
      </patternFill>
    </fill>
    <fill>
      <patternFill patternType="solid">
        <fgColor rgb="FF808080"/>
        <bgColor rgb="FF80808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4">
    <xf numFmtId="0" fontId="0" fillId="0" borderId="0"/>
    <xf numFmtId="0" fontId="8" fillId="0" borderId="0"/>
    <xf numFmtId="0" fontId="8" fillId="11" borderId="0"/>
    <xf numFmtId="0" fontId="8" fillId="11" borderId="0"/>
  </cellStyleXfs>
  <cellXfs count="130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6" fillId="2" borderId="0" xfId="1" applyNumberFormat="1" applyFont="1" applyFill="1" applyBorder="1" applyAlignment="1">
      <alignment horizontal="left" vertical="center" wrapText="1" readingOrder="1"/>
    </xf>
    <xf numFmtId="0" fontId="6" fillId="2" borderId="0" xfId="1" applyNumberFormat="1" applyFont="1" applyFill="1" applyBorder="1" applyAlignment="1">
      <alignment vertical="center" wrapText="1" readingOrder="1"/>
    </xf>
    <xf numFmtId="164" fontId="6" fillId="2" borderId="0" xfId="1" applyNumberFormat="1" applyFont="1" applyFill="1" applyBorder="1" applyAlignment="1">
      <alignment horizontal="right" vertical="center" wrapText="1" readingOrder="1"/>
    </xf>
    <xf numFmtId="0" fontId="6" fillId="3" borderId="0" xfId="1" applyNumberFormat="1" applyFont="1" applyFill="1" applyBorder="1" applyAlignment="1">
      <alignment horizontal="left" vertical="center" wrapText="1" readingOrder="1"/>
    </xf>
    <xf numFmtId="0" fontId="6" fillId="3" borderId="0" xfId="1" applyNumberFormat="1" applyFont="1" applyFill="1" applyBorder="1" applyAlignment="1">
      <alignment vertical="center" wrapText="1" readingOrder="1"/>
    </xf>
    <xf numFmtId="164" fontId="6" fillId="3" borderId="0" xfId="1" applyNumberFormat="1" applyFont="1" applyFill="1" applyBorder="1" applyAlignment="1">
      <alignment horizontal="right" vertical="center" wrapText="1" readingOrder="1"/>
    </xf>
    <xf numFmtId="0" fontId="6" fillId="4" borderId="0" xfId="1" applyNumberFormat="1" applyFont="1" applyFill="1" applyBorder="1" applyAlignment="1">
      <alignment horizontal="left" vertical="center" wrapText="1" readingOrder="1"/>
    </xf>
    <xf numFmtId="0" fontId="6" fillId="4" borderId="0" xfId="1" applyNumberFormat="1" applyFont="1" applyFill="1" applyBorder="1" applyAlignment="1">
      <alignment vertical="center" wrapText="1" readingOrder="1"/>
    </xf>
    <xf numFmtId="164" fontId="6" fillId="4" borderId="0" xfId="1" applyNumberFormat="1" applyFont="1" applyFill="1" applyBorder="1" applyAlignment="1">
      <alignment horizontal="right" vertical="center" wrapText="1" readingOrder="1"/>
    </xf>
    <xf numFmtId="0" fontId="7" fillId="5" borderId="0" xfId="1" applyNumberFormat="1" applyFont="1" applyFill="1" applyBorder="1" applyAlignment="1">
      <alignment horizontal="left" vertical="center" wrapText="1" readingOrder="1"/>
    </xf>
    <xf numFmtId="0" fontId="7" fillId="5" borderId="0" xfId="1" applyNumberFormat="1" applyFont="1" applyFill="1" applyBorder="1" applyAlignment="1">
      <alignment vertical="center" wrapText="1" readingOrder="1"/>
    </xf>
    <xf numFmtId="164" fontId="7" fillId="5" borderId="0" xfId="1" applyNumberFormat="1" applyFont="1" applyFill="1" applyBorder="1" applyAlignment="1">
      <alignment horizontal="right" vertical="center" wrapText="1" readingOrder="1"/>
    </xf>
    <xf numFmtId="0" fontId="7" fillId="6" borderId="0" xfId="1" applyNumberFormat="1" applyFont="1" applyFill="1" applyBorder="1" applyAlignment="1">
      <alignment horizontal="left" vertical="center" wrapText="1" readingOrder="1"/>
    </xf>
    <xf numFmtId="0" fontId="7" fillId="6" borderId="0" xfId="1" applyNumberFormat="1" applyFont="1" applyFill="1" applyBorder="1" applyAlignment="1">
      <alignment vertical="center" wrapText="1" readingOrder="1"/>
    </xf>
    <xf numFmtId="164" fontId="7" fillId="6" borderId="0" xfId="1" applyNumberFormat="1" applyFont="1" applyFill="1" applyBorder="1" applyAlignment="1">
      <alignment horizontal="right" vertical="center" wrapText="1" readingOrder="1"/>
    </xf>
    <xf numFmtId="0" fontId="7" fillId="7" borderId="0" xfId="1" applyNumberFormat="1" applyFont="1" applyFill="1" applyBorder="1" applyAlignment="1">
      <alignment horizontal="left" vertical="center" wrapText="1" readingOrder="1"/>
    </xf>
    <xf numFmtId="0" fontId="7" fillId="7" borderId="0" xfId="1" applyNumberFormat="1" applyFont="1" applyFill="1" applyBorder="1" applyAlignment="1">
      <alignment vertical="center" wrapText="1" readingOrder="1"/>
    </xf>
    <xf numFmtId="164" fontId="7" fillId="7" borderId="0" xfId="1" applyNumberFormat="1" applyFont="1" applyFill="1" applyBorder="1" applyAlignment="1">
      <alignment horizontal="right" vertical="center" wrapText="1" readingOrder="1"/>
    </xf>
    <xf numFmtId="0" fontId="7" fillId="8" borderId="0" xfId="1" applyNumberFormat="1" applyFont="1" applyFill="1" applyBorder="1" applyAlignment="1">
      <alignment horizontal="left" vertical="center" wrapText="1" readingOrder="1"/>
    </xf>
    <xf numFmtId="0" fontId="7" fillId="8" borderId="0" xfId="1" applyNumberFormat="1" applyFont="1" applyFill="1" applyBorder="1" applyAlignment="1">
      <alignment vertical="center" wrapText="1" readingOrder="1"/>
    </xf>
    <xf numFmtId="164" fontId="7" fillId="8" borderId="0" xfId="1" applyNumberFormat="1" applyFont="1" applyFill="1" applyBorder="1" applyAlignment="1">
      <alignment horizontal="right" vertical="center" wrapText="1" readingOrder="1"/>
    </xf>
    <xf numFmtId="0" fontId="2" fillId="8" borderId="0" xfId="1" applyNumberFormat="1" applyFont="1" applyFill="1" applyBorder="1" applyAlignment="1">
      <alignment horizontal="left" vertical="center" wrapText="1" readingOrder="1"/>
    </xf>
    <xf numFmtId="0" fontId="2" fillId="8" borderId="0" xfId="1" applyNumberFormat="1" applyFont="1" applyFill="1" applyBorder="1" applyAlignment="1">
      <alignment vertical="center" wrapText="1" readingOrder="1"/>
    </xf>
    <xf numFmtId="164" fontId="2" fillId="8" borderId="0" xfId="1" applyNumberFormat="1" applyFont="1" applyFill="1" applyBorder="1" applyAlignment="1">
      <alignment horizontal="right" vertical="center" wrapText="1" readingOrder="1"/>
    </xf>
    <xf numFmtId="0" fontId="6" fillId="9" borderId="0" xfId="1" applyNumberFormat="1" applyFont="1" applyFill="1" applyBorder="1" applyAlignment="1">
      <alignment horizontal="left" vertical="center" wrapText="1" readingOrder="1"/>
    </xf>
    <xf numFmtId="0" fontId="6" fillId="9" borderId="0" xfId="1" applyNumberFormat="1" applyFont="1" applyFill="1" applyBorder="1" applyAlignment="1">
      <alignment vertical="center" wrapText="1" readingOrder="1"/>
    </xf>
    <xf numFmtId="164" fontId="6" fillId="9" borderId="0" xfId="1" applyNumberFormat="1" applyFont="1" applyFill="1" applyBorder="1" applyAlignment="1">
      <alignment horizontal="right" vertical="center" wrapText="1" readingOrder="1"/>
    </xf>
    <xf numFmtId="0" fontId="7" fillId="10" borderId="0" xfId="1" applyNumberFormat="1" applyFont="1" applyFill="1" applyBorder="1" applyAlignment="1">
      <alignment horizontal="left" vertical="center" wrapText="1" readingOrder="1"/>
    </xf>
    <xf numFmtId="0" fontId="7" fillId="10" borderId="0" xfId="1" applyNumberFormat="1" applyFont="1" applyFill="1" applyBorder="1" applyAlignment="1">
      <alignment vertical="center" wrapText="1" readingOrder="1"/>
    </xf>
    <xf numFmtId="164" fontId="7" fillId="10" borderId="0" xfId="1" applyNumberFormat="1" applyFont="1" applyFill="1" applyBorder="1" applyAlignment="1">
      <alignment horizontal="right" vertical="center" wrapText="1" readingOrder="1"/>
    </xf>
    <xf numFmtId="0" fontId="2" fillId="11" borderId="0" xfId="1" applyNumberFormat="1" applyFont="1" applyFill="1" applyBorder="1" applyAlignment="1">
      <alignment horizontal="left" vertical="center" wrapText="1" readingOrder="1"/>
    </xf>
    <xf numFmtId="0" fontId="2" fillId="11" borderId="0" xfId="1" applyNumberFormat="1" applyFont="1" applyFill="1" applyBorder="1" applyAlignment="1">
      <alignment vertical="center" wrapText="1" readingOrder="1"/>
    </xf>
    <xf numFmtId="164" fontId="2" fillId="11" borderId="0" xfId="1" applyNumberFormat="1" applyFont="1" applyFill="1" applyBorder="1" applyAlignment="1">
      <alignment horizontal="right" vertical="center" wrapText="1" readingOrder="1"/>
    </xf>
    <xf numFmtId="10" fontId="6" fillId="2" borderId="0" xfId="1" applyNumberFormat="1" applyFont="1" applyFill="1" applyBorder="1" applyAlignment="1">
      <alignment horizontal="right" vertical="center" wrapText="1" readingOrder="1"/>
    </xf>
    <xf numFmtId="10" fontId="6" fillId="3" borderId="0" xfId="1" applyNumberFormat="1" applyFont="1" applyFill="1" applyBorder="1" applyAlignment="1">
      <alignment horizontal="right" vertical="center" wrapText="1" readingOrder="1"/>
    </xf>
    <xf numFmtId="10" fontId="6" fillId="4" borderId="0" xfId="1" applyNumberFormat="1" applyFont="1" applyFill="1" applyBorder="1" applyAlignment="1">
      <alignment horizontal="right" vertical="center" wrapText="1" readingOrder="1"/>
    </xf>
    <xf numFmtId="10" fontId="7" fillId="5" borderId="0" xfId="1" applyNumberFormat="1" applyFont="1" applyFill="1" applyBorder="1" applyAlignment="1">
      <alignment horizontal="right" vertical="center" wrapText="1" readingOrder="1"/>
    </xf>
    <xf numFmtId="10" fontId="7" fillId="6" borderId="0" xfId="1" applyNumberFormat="1" applyFont="1" applyFill="1" applyBorder="1" applyAlignment="1">
      <alignment horizontal="right" vertical="center" wrapText="1" readingOrder="1"/>
    </xf>
    <xf numFmtId="10" fontId="7" fillId="7" borderId="0" xfId="1" applyNumberFormat="1" applyFont="1" applyFill="1" applyBorder="1" applyAlignment="1">
      <alignment horizontal="right" vertical="center" wrapText="1" readingOrder="1"/>
    </xf>
    <xf numFmtId="10" fontId="7" fillId="8" borderId="0" xfId="1" applyNumberFormat="1" applyFont="1" applyFill="1" applyBorder="1" applyAlignment="1">
      <alignment horizontal="right" vertical="center" wrapText="1" readingOrder="1"/>
    </xf>
    <xf numFmtId="10" fontId="2" fillId="8" borderId="0" xfId="1" applyNumberFormat="1" applyFont="1" applyFill="1" applyBorder="1" applyAlignment="1">
      <alignment horizontal="right" vertical="center" wrapText="1" readingOrder="1"/>
    </xf>
    <xf numFmtId="10" fontId="6" fillId="9" borderId="0" xfId="1" applyNumberFormat="1" applyFont="1" applyFill="1" applyBorder="1" applyAlignment="1">
      <alignment horizontal="right" vertical="center" wrapText="1" readingOrder="1"/>
    </xf>
    <xf numFmtId="10" fontId="7" fillId="10" borderId="0" xfId="1" applyNumberFormat="1" applyFont="1" applyFill="1" applyBorder="1" applyAlignment="1">
      <alignment horizontal="right" vertical="center" wrapText="1" readingOrder="1"/>
    </xf>
    <xf numFmtId="10" fontId="2" fillId="11" borderId="0" xfId="1" applyNumberFormat="1" applyFont="1" applyFill="1" applyBorder="1" applyAlignment="1">
      <alignment horizontal="right" vertical="center" wrapText="1" readingOrder="1"/>
    </xf>
    <xf numFmtId="0" fontId="1" fillId="11" borderId="0" xfId="2" applyFont="1" applyFill="1" applyBorder="1"/>
    <xf numFmtId="0" fontId="1" fillId="11" borderId="0" xfId="2" applyFont="1" applyFill="1" applyBorder="1"/>
    <xf numFmtId="0" fontId="3" fillId="11" borderId="0" xfId="3" applyNumberFormat="1" applyFont="1" applyFill="1" applyBorder="1" applyAlignment="1">
      <alignment vertical="top" wrapText="1" readingOrder="1"/>
    </xf>
    <xf numFmtId="0" fontId="7" fillId="11" borderId="0" xfId="3" applyNumberFormat="1" applyFont="1" applyFill="1" applyBorder="1" applyAlignment="1">
      <alignment horizontal="center" vertical="center" wrapText="1" readingOrder="1"/>
    </xf>
    <xf numFmtId="0" fontId="7" fillId="11" borderId="2" xfId="3" applyNumberFormat="1" applyFont="1" applyFill="1" applyBorder="1" applyAlignment="1">
      <alignment horizontal="left" vertical="center" wrapText="1" readingOrder="1"/>
    </xf>
    <xf numFmtId="165" fontId="10" fillId="11" borderId="0" xfId="3" applyNumberFormat="1" applyFont="1" applyFill="1" applyBorder="1" applyAlignment="1">
      <alignment horizontal="left" vertical="top" wrapText="1" readingOrder="1"/>
    </xf>
    <xf numFmtId="166" fontId="10" fillId="11" borderId="0" xfId="3" applyNumberFormat="1" applyFont="1" applyFill="1" applyBorder="1" applyAlignment="1">
      <alignment horizontal="left" vertical="top" wrapText="1" readingOrder="1"/>
    </xf>
    <xf numFmtId="164" fontId="3" fillId="11" borderId="0" xfId="3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readingOrder="1"/>
    </xf>
    <xf numFmtId="0" fontId="1" fillId="11" borderId="2" xfId="3" applyNumberFormat="1" applyFont="1" applyFill="1" applyBorder="1" applyAlignment="1">
      <alignment vertical="top" wrapText="1"/>
    </xf>
    <xf numFmtId="0" fontId="12" fillId="11" borderId="2" xfId="3" applyNumberFormat="1" applyFont="1" applyFill="1" applyBorder="1" applyAlignment="1">
      <alignment horizontal="center" vertical="top" wrapText="1"/>
    </xf>
    <xf numFmtId="0" fontId="1" fillId="11" borderId="0" xfId="2" applyFont="1" applyFill="1" applyBorder="1" applyAlignment="1">
      <alignment horizontal="center"/>
    </xf>
    <xf numFmtId="10" fontId="1" fillId="11" borderId="0" xfId="2" applyNumberFormat="1" applyFont="1" applyFill="1" applyBorder="1"/>
    <xf numFmtId="4" fontId="1" fillId="11" borderId="0" xfId="2" applyNumberFormat="1" applyFont="1" applyFill="1" applyBorder="1"/>
    <xf numFmtId="0" fontId="13" fillId="11" borderId="2" xfId="3" applyNumberFormat="1" applyFont="1" applyFill="1" applyBorder="1" applyAlignment="1">
      <alignment horizontal="center" vertical="center" wrapText="1" readingOrder="1"/>
    </xf>
    <xf numFmtId="0" fontId="3" fillId="11" borderId="0" xfId="3" applyNumberFormat="1" applyFont="1" applyFill="1" applyBorder="1" applyAlignment="1">
      <alignment horizontal="left" vertical="top" wrapText="1" readingOrder="1"/>
    </xf>
    <xf numFmtId="0" fontId="16" fillId="11" borderId="0" xfId="3" applyNumberFormat="1" applyFont="1" applyFill="1" applyBorder="1" applyAlignment="1">
      <alignment vertical="top" wrapText="1" readingOrder="1"/>
    </xf>
    <xf numFmtId="164" fontId="16" fillId="11" borderId="0" xfId="3" applyNumberFormat="1" applyFont="1" applyFill="1" applyBorder="1" applyAlignment="1">
      <alignment vertical="top" wrapText="1" readingOrder="1"/>
    </xf>
    <xf numFmtId="10" fontId="16" fillId="11" borderId="0" xfId="3" applyNumberFormat="1" applyFont="1" applyFill="1" applyBorder="1" applyAlignment="1">
      <alignment horizontal="center" vertical="top" wrapText="1" readingOrder="1"/>
    </xf>
    <xf numFmtId="0" fontId="17" fillId="11" borderId="0" xfId="2" applyFont="1" applyFill="1" applyBorder="1"/>
    <xf numFmtId="4" fontId="18" fillId="11" borderId="0" xfId="2" applyNumberFormat="1" applyFont="1" applyFill="1" applyBorder="1"/>
    <xf numFmtId="4" fontId="18" fillId="11" borderId="0" xfId="2" applyNumberFormat="1" applyFont="1" applyFill="1" applyBorder="1" applyAlignment="1"/>
    <xf numFmtId="10" fontId="18" fillId="11" borderId="0" xfId="2" applyNumberFormat="1" applyFont="1" applyFill="1" applyBorder="1" applyAlignment="1"/>
    <xf numFmtId="4" fontId="18" fillId="11" borderId="0" xfId="2" applyNumberFormat="1" applyFont="1" applyFill="1" applyBorder="1" applyAlignment="1">
      <alignment horizontal="right" vertical="top"/>
    </xf>
    <xf numFmtId="4" fontId="18" fillId="11" borderId="0" xfId="2" applyNumberFormat="1" applyFont="1" applyFill="1" applyBorder="1" applyAlignment="1">
      <alignment vertical="top"/>
    </xf>
    <xf numFmtId="10" fontId="18" fillId="11" borderId="0" xfId="2" applyNumberFormat="1" applyFont="1" applyFill="1" applyBorder="1" applyAlignment="1">
      <alignment vertical="top"/>
    </xf>
    <xf numFmtId="10" fontId="18" fillId="11" borderId="0" xfId="2" applyNumberFormat="1" applyFont="1" applyFill="1" applyBorder="1" applyAlignment="1">
      <alignment horizontal="center"/>
    </xf>
    <xf numFmtId="10" fontId="18" fillId="11" borderId="0" xfId="2" applyNumberFormat="1" applyFont="1" applyFill="1" applyBorder="1" applyAlignment="1">
      <alignment horizontal="center" vertical="top"/>
    </xf>
    <xf numFmtId="167" fontId="18" fillId="11" borderId="0" xfId="2" applyNumberFormat="1" applyFont="1" applyFill="1" applyBorder="1"/>
    <xf numFmtId="10" fontId="18" fillId="11" borderId="0" xfId="2" applyNumberFormat="1" applyFont="1" applyFill="1" applyBorder="1"/>
    <xf numFmtId="0" fontId="18" fillId="11" borderId="0" xfId="2" applyFont="1" applyFill="1" applyBorder="1"/>
    <xf numFmtId="0" fontId="19" fillId="11" borderId="0" xfId="2" applyFont="1" applyFill="1" applyBorder="1"/>
    <xf numFmtId="0" fontId="15" fillId="11" borderId="2" xfId="3" applyNumberFormat="1" applyFont="1" applyFill="1" applyBorder="1" applyAlignment="1">
      <alignment horizontal="center" vertical="center" wrapText="1"/>
    </xf>
    <xf numFmtId="0" fontId="7" fillId="11" borderId="2" xfId="3" applyNumberFormat="1" applyFont="1" applyFill="1" applyBorder="1" applyAlignment="1">
      <alignment horizontal="center" vertical="center" wrapText="1" readingOrder="1"/>
    </xf>
    <xf numFmtId="0" fontId="13" fillId="11" borderId="2" xfId="3" applyNumberFormat="1" applyFont="1" applyFill="1" applyBorder="1" applyAlignment="1">
      <alignment horizontal="left" vertical="center" wrapText="1" readingOrder="1"/>
    </xf>
    <xf numFmtId="0" fontId="2" fillId="11" borderId="0" xfId="3" applyNumberFormat="1" applyFont="1" applyFill="1" applyBorder="1" applyAlignment="1">
      <alignment vertical="top" wrapText="1" readingOrder="1"/>
    </xf>
    <xf numFmtId="0" fontId="7" fillId="11" borderId="0" xfId="3" applyNumberFormat="1" applyFont="1" applyFill="1" applyBorder="1" applyAlignment="1">
      <alignment vertical="top" wrapText="1" readingOrder="1"/>
    </xf>
    <xf numFmtId="164" fontId="7" fillId="11" borderId="0" xfId="3" applyNumberFormat="1" applyFont="1" applyFill="1" applyBorder="1" applyAlignment="1">
      <alignment wrapText="1" readingOrder="1"/>
    </xf>
    <xf numFmtId="0" fontId="7" fillId="11" borderId="0" xfId="3" applyNumberFormat="1" applyFont="1" applyFill="1" applyBorder="1" applyAlignment="1">
      <alignment horizontal="center" vertical="top" wrapText="1" readingOrder="1"/>
    </xf>
    <xf numFmtId="0" fontId="12" fillId="11" borderId="0" xfId="2" applyFont="1" applyFill="1" applyBorder="1" applyAlignment="1">
      <alignment horizontal="center" vertical="top" wrapText="1"/>
    </xf>
    <xf numFmtId="0" fontId="1" fillId="11" borderId="0" xfId="2" applyFont="1" applyFill="1" applyBorder="1" applyAlignment="1">
      <alignment horizontal="center" readingOrder="1"/>
    </xf>
    <xf numFmtId="0" fontId="12" fillId="11" borderId="0" xfId="2" applyFont="1" applyFill="1" applyBorder="1" applyAlignment="1">
      <alignment horizontal="center" readingOrder="1"/>
    </xf>
    <xf numFmtId="0" fontId="13" fillId="11" borderId="0" xfId="3" applyNumberFormat="1" applyFont="1" applyFill="1" applyBorder="1" applyAlignment="1">
      <alignment horizontal="center" vertical="top" wrapText="1" readingOrder="1"/>
    </xf>
    <xf numFmtId="10" fontId="7" fillId="11" borderId="0" xfId="3" applyNumberFormat="1" applyFont="1" applyFill="1" applyBorder="1" applyAlignment="1">
      <alignment wrapText="1" readingOrder="1"/>
    </xf>
    <xf numFmtId="10" fontId="7" fillId="11" borderId="0" xfId="3" applyNumberFormat="1" applyFont="1" applyFill="1" applyBorder="1" applyAlignment="1">
      <alignment vertical="top" wrapText="1" readingOrder="1"/>
    </xf>
    <xf numFmtId="10" fontId="2" fillId="11" borderId="0" xfId="3" applyNumberFormat="1" applyFont="1" applyFill="1" applyBorder="1" applyAlignment="1">
      <alignment vertical="top" wrapText="1" readingOrder="1"/>
    </xf>
    <xf numFmtId="0" fontId="12" fillId="11" borderId="0" xfId="2" applyFont="1" applyFill="1" applyBorder="1"/>
    <xf numFmtId="4" fontId="12" fillId="11" borderId="0" xfId="2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11" borderId="0" xfId="3" applyNumberFormat="1" applyFont="1" applyFill="1" applyBorder="1" applyAlignment="1">
      <alignment vertical="top" wrapText="1" readingOrder="1"/>
    </xf>
    <xf numFmtId="0" fontId="1" fillId="11" borderId="0" xfId="2" applyFont="1" applyFill="1" applyBorder="1"/>
    <xf numFmtId="10" fontId="16" fillId="11" borderId="0" xfId="3" applyNumberFormat="1" applyFont="1" applyFill="1" applyBorder="1" applyAlignment="1">
      <alignment horizontal="center" vertical="top" wrapText="1" readingOrder="1"/>
    </xf>
    <xf numFmtId="10" fontId="18" fillId="11" borderId="0" xfId="2" applyNumberFormat="1" applyFont="1" applyFill="1" applyBorder="1" applyAlignment="1">
      <alignment horizontal="center"/>
    </xf>
    <xf numFmtId="0" fontId="3" fillId="11" borderId="0" xfId="3" applyNumberFormat="1" applyFont="1" applyFill="1" applyBorder="1" applyAlignment="1">
      <alignment horizontal="center" vertical="top" wrapText="1" readingOrder="1"/>
    </xf>
    <xf numFmtId="0" fontId="1" fillId="11" borderId="0" xfId="2" applyFont="1" applyFill="1" applyBorder="1" applyAlignment="1">
      <alignment horizontal="center"/>
    </xf>
    <xf numFmtId="0" fontId="11" fillId="12" borderId="0" xfId="3" applyNumberFormat="1" applyFont="1" applyFill="1" applyBorder="1" applyAlignment="1">
      <alignment vertical="top" wrapText="1" readingOrder="1"/>
    </xf>
    <xf numFmtId="0" fontId="14" fillId="12" borderId="0" xfId="3" applyNumberFormat="1" applyFont="1" applyFill="1" applyBorder="1" applyAlignment="1">
      <alignment vertical="top" wrapText="1" readingOrder="1"/>
    </xf>
    <xf numFmtId="0" fontId="7" fillId="11" borderId="0" xfId="3" applyNumberFormat="1" applyFont="1" applyFill="1" applyBorder="1" applyAlignment="1">
      <alignment horizontal="left" wrapText="1" readingOrder="1"/>
    </xf>
    <xf numFmtId="0" fontId="1" fillId="11" borderId="0" xfId="2" applyFont="1" applyFill="1" applyBorder="1" applyAlignment="1">
      <alignment horizontal="left"/>
    </xf>
    <xf numFmtId="0" fontId="7" fillId="11" borderId="0" xfId="3" applyNumberFormat="1" applyFont="1" applyFill="1" applyBorder="1" applyAlignment="1">
      <alignment horizontal="center" wrapText="1" readingOrder="1"/>
    </xf>
    <xf numFmtId="0" fontId="5" fillId="11" borderId="0" xfId="3" applyNumberFormat="1" applyFont="1" applyFill="1" applyBorder="1" applyAlignment="1">
      <alignment vertical="top" wrapText="1" readingOrder="1"/>
    </xf>
    <xf numFmtId="0" fontId="10" fillId="11" borderId="0" xfId="3" applyNumberFormat="1" applyFont="1" applyFill="1" applyBorder="1" applyAlignment="1">
      <alignment horizontal="right" vertical="top" wrapText="1" readingOrder="1"/>
    </xf>
    <xf numFmtId="0" fontId="7" fillId="11" borderId="2" xfId="3" applyNumberFormat="1" applyFont="1" applyFill="1" applyBorder="1" applyAlignment="1">
      <alignment horizontal="left" wrapText="1" readingOrder="1"/>
    </xf>
    <xf numFmtId="0" fontId="1" fillId="11" borderId="2" xfId="3" applyNumberFormat="1" applyFont="1" applyFill="1" applyBorder="1" applyAlignment="1">
      <alignment vertical="top" wrapText="1"/>
    </xf>
    <xf numFmtId="0" fontId="1" fillId="11" borderId="3" xfId="2" applyFont="1" applyFill="1" applyBorder="1" applyAlignment="1">
      <alignment horizontal="center"/>
    </xf>
    <xf numFmtId="164" fontId="3" fillId="11" borderId="0" xfId="3" applyNumberFormat="1" applyFont="1" applyFill="1" applyBorder="1" applyAlignment="1">
      <alignment vertical="top" wrapText="1" readingOrder="1"/>
    </xf>
    <xf numFmtId="2" fontId="1" fillId="11" borderId="0" xfId="2" applyNumberFormat="1" applyFont="1" applyFill="1" applyBorder="1" applyAlignment="1">
      <alignment horizontal="center"/>
    </xf>
    <xf numFmtId="167" fontId="1" fillId="11" borderId="0" xfId="2" applyNumberFormat="1" applyFont="1" applyFill="1" applyBorder="1" applyAlignment="1">
      <alignment horizontal="center"/>
    </xf>
    <xf numFmtId="0" fontId="7" fillId="11" borderId="2" xfId="3" applyNumberFormat="1" applyFont="1" applyFill="1" applyBorder="1" applyAlignment="1">
      <alignment horizontal="center" vertical="top" wrapText="1" readingOrder="1"/>
    </xf>
    <xf numFmtId="0" fontId="7" fillId="11" borderId="0" xfId="3" applyNumberFormat="1" applyFont="1" applyFill="1" applyBorder="1" applyAlignment="1">
      <alignment vertical="top" wrapText="1" readingOrder="1"/>
    </xf>
    <xf numFmtId="0" fontId="2" fillId="11" borderId="0" xfId="3" applyNumberFormat="1" applyFont="1" applyFill="1" applyBorder="1" applyAlignment="1">
      <alignment vertical="top" wrapText="1" readingOrder="1"/>
    </xf>
    <xf numFmtId="0" fontId="9" fillId="11" borderId="0" xfId="3" applyNumberFormat="1" applyFont="1" applyFill="1" applyBorder="1" applyAlignment="1">
      <alignment vertical="top" wrapText="1" readingOrder="1"/>
    </xf>
    <xf numFmtId="164" fontId="7" fillId="11" borderId="0" xfId="3" applyNumberFormat="1" applyFont="1" applyFill="1" applyBorder="1" applyAlignment="1">
      <alignment horizontal="right" wrapText="1" readingOrder="1"/>
    </xf>
    <xf numFmtId="0" fontId="7" fillId="11" borderId="0" xfId="3" applyNumberFormat="1" applyFont="1" applyFill="1" applyBorder="1" applyAlignment="1">
      <alignment horizontal="right" vertical="top" wrapText="1" readingOrder="1"/>
    </xf>
    <xf numFmtId="0" fontId="7" fillId="11" borderId="0" xfId="3" applyNumberFormat="1" applyFont="1" applyFill="1" applyBorder="1" applyAlignment="1">
      <alignment horizontal="center" vertical="top" wrapText="1" readingOrder="1"/>
    </xf>
    <xf numFmtId="0" fontId="1" fillId="11" borderId="0" xfId="2" applyFont="1" applyFill="1" applyBorder="1" applyAlignment="1">
      <alignment horizontal="center" readingOrder="1"/>
    </xf>
    <xf numFmtId="166" fontId="10" fillId="11" borderId="0" xfId="3" applyNumberFormat="1" applyFont="1" applyFill="1" applyBorder="1" applyAlignment="1">
      <alignment horizontal="left" vertical="top" wrapText="1" readingOrder="1"/>
    </xf>
    <xf numFmtId="165" fontId="10" fillId="11" borderId="0" xfId="3" applyNumberFormat="1" applyFont="1" applyFill="1" applyBorder="1" applyAlignment="1">
      <alignment horizontal="left" vertical="top" wrapText="1" readingOrder="1"/>
    </xf>
    <xf numFmtId="0" fontId="20" fillId="11" borderId="0" xfId="3" applyNumberFormat="1" applyFont="1" applyFill="1" applyBorder="1" applyAlignment="1">
      <alignment horizontal="center" vertical="top" wrapText="1" readingOrder="1"/>
    </xf>
  </cellXfs>
  <cellStyles count="4">
    <cellStyle name="Normal" xfId="1"/>
    <cellStyle name="Normal 2" xfId="3"/>
    <cellStyle name="Normalno" xfId="0" builtinId="0"/>
    <cellStyle name="Normalno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9CA9FE"/>
      <rgbColor rgb="00C1C1FF"/>
      <rgbColor rgb="00E1E1FF"/>
      <rgbColor rgb="003535FF"/>
      <rgbColor rgb="00A3C9B9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showGridLines="0" tabSelected="1" workbookViewId="0">
      <selection activeCell="A11" sqref="A11:C11"/>
    </sheetView>
  </sheetViews>
  <sheetFormatPr defaultRowHeight="15" x14ac:dyDescent="0.25"/>
  <cols>
    <col min="1" max="1" width="16.140625" customWidth="1"/>
    <col min="2" max="2" width="63.42578125" customWidth="1"/>
    <col min="3" max="3" width="21" customWidth="1"/>
    <col min="4" max="4" width="0" hidden="1" customWidth="1"/>
    <col min="5" max="6" width="19.42578125" customWidth="1"/>
  </cols>
  <sheetData>
    <row r="1" spans="1:6" x14ac:dyDescent="0.25">
      <c r="A1" s="99" t="s">
        <v>0</v>
      </c>
      <c r="B1" s="97"/>
      <c r="C1" s="1"/>
    </row>
    <row r="2" spans="1:6" ht="1.35" customHeight="1" x14ac:dyDescent="0.25"/>
    <row r="3" spans="1:6" x14ac:dyDescent="0.25">
      <c r="A3" s="99" t="s">
        <v>1</v>
      </c>
      <c r="B3" s="97"/>
      <c r="C3" s="1"/>
    </row>
    <row r="4" spans="1:6" ht="1.35" customHeight="1" x14ac:dyDescent="0.25"/>
    <row r="5" spans="1:6" ht="12.75" customHeight="1" x14ac:dyDescent="0.25">
      <c r="A5" s="99" t="s">
        <v>2</v>
      </c>
      <c r="B5" s="97"/>
      <c r="C5" s="97"/>
    </row>
    <row r="6" spans="1:6" ht="1.35" customHeight="1" x14ac:dyDescent="0.25"/>
    <row r="7" spans="1:6" ht="12.75" customHeight="1" x14ac:dyDescent="0.25">
      <c r="A7" s="99" t="s">
        <v>3</v>
      </c>
      <c r="B7" s="97"/>
      <c r="C7" s="97"/>
    </row>
    <row r="8" spans="1:6" ht="1.35" customHeight="1" x14ac:dyDescent="0.25"/>
    <row r="9" spans="1:6" ht="12.75" customHeight="1" x14ac:dyDescent="0.25">
      <c r="A9" s="99" t="s">
        <v>4</v>
      </c>
      <c r="B9" s="97"/>
      <c r="C9" s="97"/>
    </row>
    <row r="10" spans="1:6" ht="15.6" customHeight="1" x14ac:dyDescent="0.25"/>
    <row r="11" spans="1:6" ht="19.899999999999999" customHeight="1" x14ac:dyDescent="0.25">
      <c r="A11" s="96" t="s">
        <v>504</v>
      </c>
      <c r="B11" s="97"/>
      <c r="C11" s="97"/>
    </row>
    <row r="12" spans="1:6" ht="1.5" customHeight="1" x14ac:dyDescent="0.25"/>
    <row r="13" spans="1:6" ht="14.1" customHeight="1" x14ac:dyDescent="0.25">
      <c r="A13" s="98" t="s">
        <v>5</v>
      </c>
      <c r="B13" s="97"/>
      <c r="C13" s="97"/>
    </row>
    <row r="14" spans="1:6" ht="35.450000000000003" customHeight="1" x14ac:dyDescent="0.25"/>
    <row r="15" spans="1:6" ht="24" x14ac:dyDescent="0.25">
      <c r="A15" s="2" t="s">
        <v>6</v>
      </c>
      <c r="B15" s="2" t="s">
        <v>7</v>
      </c>
      <c r="C15" s="3" t="s">
        <v>8</v>
      </c>
      <c r="D15" s="56"/>
      <c r="E15" s="3" t="s">
        <v>506</v>
      </c>
      <c r="F15" s="3" t="s">
        <v>505</v>
      </c>
    </row>
    <row r="16" spans="1:6" x14ac:dyDescent="0.25">
      <c r="A16" s="4" t="s">
        <v>9</v>
      </c>
      <c r="B16" s="5" t="s">
        <v>10</v>
      </c>
      <c r="C16" s="6">
        <v>2475233.69</v>
      </c>
      <c r="E16" s="6">
        <f>E28+E17</f>
        <v>907230.32</v>
      </c>
      <c r="F16" s="37">
        <f>E16/C16</f>
        <v>0.36652309786555948</v>
      </c>
    </row>
    <row r="17" spans="1:6" x14ac:dyDescent="0.25">
      <c r="A17" s="7" t="s">
        <v>11</v>
      </c>
      <c r="B17" s="8" t="s">
        <v>12</v>
      </c>
      <c r="C17" s="9">
        <v>13810</v>
      </c>
      <c r="E17" s="9">
        <f>E18</f>
        <v>3705.48</v>
      </c>
      <c r="F17" s="38">
        <f t="shared" ref="F17:F80" si="0">E17/C17</f>
        <v>0.26831860970311366</v>
      </c>
    </row>
    <row r="18" spans="1:6" x14ac:dyDescent="0.25">
      <c r="A18" s="10" t="s">
        <v>13</v>
      </c>
      <c r="B18" s="11" t="s">
        <v>12</v>
      </c>
      <c r="C18" s="12">
        <v>13810</v>
      </c>
      <c r="E18" s="12">
        <f>E19</f>
        <v>3705.48</v>
      </c>
      <c r="F18" s="39">
        <f t="shared" si="0"/>
        <v>0.26831860970311366</v>
      </c>
    </row>
    <row r="19" spans="1:6" ht="24" x14ac:dyDescent="0.25">
      <c r="A19" s="13" t="s">
        <v>14</v>
      </c>
      <c r="B19" s="14" t="s">
        <v>15</v>
      </c>
      <c r="C19" s="15">
        <v>13810</v>
      </c>
      <c r="E19" s="15">
        <f>E20+E24</f>
        <v>3705.48</v>
      </c>
      <c r="F19" s="40">
        <f t="shared" si="0"/>
        <v>0.26831860970311366</v>
      </c>
    </row>
    <row r="20" spans="1:6" x14ac:dyDescent="0.25">
      <c r="A20" s="16" t="s">
        <v>16</v>
      </c>
      <c r="B20" s="17" t="s">
        <v>12</v>
      </c>
      <c r="C20" s="18">
        <v>11950</v>
      </c>
      <c r="E20" s="18">
        <f>E21</f>
        <v>3705.48</v>
      </c>
      <c r="F20" s="41">
        <f t="shared" si="0"/>
        <v>0.31008200836820082</v>
      </c>
    </row>
    <row r="21" spans="1:6" ht="24" x14ac:dyDescent="0.25">
      <c r="A21" s="19" t="s">
        <v>17</v>
      </c>
      <c r="B21" s="20" t="s">
        <v>18</v>
      </c>
      <c r="C21" s="21">
        <v>11950</v>
      </c>
      <c r="E21" s="21">
        <f>E22</f>
        <v>3705.48</v>
      </c>
      <c r="F21" s="42">
        <f t="shared" si="0"/>
        <v>0.31008200836820082</v>
      </c>
    </row>
    <row r="22" spans="1:6" x14ac:dyDescent="0.25">
      <c r="A22" s="22" t="s">
        <v>19</v>
      </c>
      <c r="B22" s="23" t="s">
        <v>20</v>
      </c>
      <c r="C22" s="24">
        <v>11950</v>
      </c>
      <c r="E22" s="24">
        <f>E23</f>
        <v>3705.48</v>
      </c>
      <c r="F22" s="43">
        <f t="shared" si="0"/>
        <v>0.31008200836820082</v>
      </c>
    </row>
    <row r="23" spans="1:6" x14ac:dyDescent="0.25">
      <c r="A23" s="25" t="s">
        <v>21</v>
      </c>
      <c r="B23" s="26" t="s">
        <v>22</v>
      </c>
      <c r="C23" s="27">
        <v>11950</v>
      </c>
      <c r="E23" s="27">
        <v>3705.48</v>
      </c>
      <c r="F23" s="44">
        <f t="shared" si="0"/>
        <v>0.31008200836820082</v>
      </c>
    </row>
    <row r="24" spans="1:6" x14ac:dyDescent="0.25">
      <c r="A24" s="16" t="s">
        <v>23</v>
      </c>
      <c r="B24" s="17" t="s">
        <v>24</v>
      </c>
      <c r="C24" s="18">
        <v>1860</v>
      </c>
      <c r="E24" s="18">
        <f>E25</f>
        <v>0</v>
      </c>
      <c r="F24" s="41">
        <f t="shared" si="0"/>
        <v>0</v>
      </c>
    </row>
    <row r="25" spans="1:6" ht="24" x14ac:dyDescent="0.25">
      <c r="A25" s="19" t="s">
        <v>25</v>
      </c>
      <c r="B25" s="20" t="s">
        <v>26</v>
      </c>
      <c r="C25" s="21">
        <v>1860</v>
      </c>
      <c r="E25" s="21">
        <f>E26</f>
        <v>0</v>
      </c>
      <c r="F25" s="42">
        <f t="shared" si="0"/>
        <v>0</v>
      </c>
    </row>
    <row r="26" spans="1:6" x14ac:dyDescent="0.25">
      <c r="A26" s="22" t="s">
        <v>27</v>
      </c>
      <c r="B26" s="23" t="s">
        <v>28</v>
      </c>
      <c r="C26" s="24">
        <v>1860</v>
      </c>
      <c r="E26" s="24">
        <v>0</v>
      </c>
      <c r="F26" s="43">
        <f t="shared" si="0"/>
        <v>0</v>
      </c>
    </row>
    <row r="27" spans="1:6" x14ac:dyDescent="0.25">
      <c r="A27" s="25" t="s">
        <v>29</v>
      </c>
      <c r="B27" s="26" t="s">
        <v>30</v>
      </c>
      <c r="C27" s="27">
        <v>1860</v>
      </c>
      <c r="E27" s="27">
        <v>0</v>
      </c>
      <c r="F27" s="44">
        <f t="shared" si="0"/>
        <v>0</v>
      </c>
    </row>
    <row r="28" spans="1:6" x14ac:dyDescent="0.25">
      <c r="A28" s="7" t="s">
        <v>31</v>
      </c>
      <c r="B28" s="8" t="s">
        <v>32</v>
      </c>
      <c r="C28" s="9">
        <v>2461423.69</v>
      </c>
      <c r="E28" s="9">
        <f>E29+E352+E371</f>
        <v>903524.84</v>
      </c>
      <c r="F28" s="38">
        <f t="shared" si="0"/>
        <v>0.36707408142317832</v>
      </c>
    </row>
    <row r="29" spans="1:6" x14ac:dyDescent="0.25">
      <c r="A29" s="10" t="s">
        <v>33</v>
      </c>
      <c r="B29" s="11" t="s">
        <v>32</v>
      </c>
      <c r="C29" s="12">
        <v>2090012.69</v>
      </c>
      <c r="E29" s="12">
        <f>E30</f>
        <v>715309.65999999992</v>
      </c>
      <c r="F29" s="39">
        <f t="shared" si="0"/>
        <v>0.34225134776574007</v>
      </c>
    </row>
    <row r="30" spans="1:6" ht="24" x14ac:dyDescent="0.25">
      <c r="A30" s="13" t="s">
        <v>34</v>
      </c>
      <c r="B30" s="14" t="s">
        <v>32</v>
      </c>
      <c r="C30" s="15">
        <v>2090012.69</v>
      </c>
      <c r="E30" s="15">
        <f>E31+E141+E160+E167+E192+E205+E236+E243+E262+E272+E285+E298+E314+E324</f>
        <v>715309.65999999992</v>
      </c>
      <c r="F30" s="40">
        <f t="shared" si="0"/>
        <v>0.34225134776574007</v>
      </c>
    </row>
    <row r="31" spans="1:6" x14ac:dyDescent="0.25">
      <c r="A31" s="16" t="s">
        <v>35</v>
      </c>
      <c r="B31" s="17" t="s">
        <v>32</v>
      </c>
      <c r="C31" s="18">
        <v>870001.26</v>
      </c>
      <c r="E31" s="18">
        <f>E32+E49+E110+E117+E120+E123+E126+E129+E132+E135+E138</f>
        <v>315981.46999999997</v>
      </c>
      <c r="F31" s="41">
        <f t="shared" si="0"/>
        <v>0.36319656594520333</v>
      </c>
    </row>
    <row r="32" spans="1:6" ht="24" x14ac:dyDescent="0.25">
      <c r="A32" s="19" t="s">
        <v>36</v>
      </c>
      <c r="B32" s="20" t="s">
        <v>37</v>
      </c>
      <c r="C32" s="21">
        <v>193170</v>
      </c>
      <c r="E32" s="21">
        <f>E33+E35+E39+E41+E44+E46</f>
        <v>112955.32999999999</v>
      </c>
      <c r="F32" s="42">
        <f t="shared" si="0"/>
        <v>0.58474571620852089</v>
      </c>
    </row>
    <row r="33" spans="1:6" x14ac:dyDescent="0.25">
      <c r="A33" s="22" t="s">
        <v>38</v>
      </c>
      <c r="B33" s="23" t="s">
        <v>39</v>
      </c>
      <c r="C33" s="24">
        <v>145600</v>
      </c>
      <c r="E33" s="24">
        <f>E34</f>
        <v>87086.29</v>
      </c>
      <c r="F33" s="43">
        <f t="shared" si="0"/>
        <v>0.59812012362637357</v>
      </c>
    </row>
    <row r="34" spans="1:6" x14ac:dyDescent="0.25">
      <c r="A34" s="25" t="s">
        <v>40</v>
      </c>
      <c r="B34" s="26" t="s">
        <v>41</v>
      </c>
      <c r="C34" s="27">
        <v>145600</v>
      </c>
      <c r="E34" s="27">
        <v>87086.29</v>
      </c>
      <c r="F34" s="44">
        <f t="shared" si="0"/>
        <v>0.59812012362637357</v>
      </c>
    </row>
    <row r="35" spans="1:6" x14ac:dyDescent="0.25">
      <c r="A35" s="22" t="s">
        <v>42</v>
      </c>
      <c r="B35" s="23" t="s">
        <v>43</v>
      </c>
      <c r="C35" s="24">
        <v>11950</v>
      </c>
      <c r="E35" s="24">
        <f>E36+E37+E38</f>
        <v>8402.64</v>
      </c>
      <c r="F35" s="43">
        <f t="shared" si="0"/>
        <v>0.70314979079497908</v>
      </c>
    </row>
    <row r="36" spans="1:6" x14ac:dyDescent="0.25">
      <c r="A36" s="25" t="s">
        <v>44</v>
      </c>
      <c r="B36" s="26" t="s">
        <v>45</v>
      </c>
      <c r="C36" s="27">
        <v>1330</v>
      </c>
      <c r="E36" s="27">
        <v>0</v>
      </c>
      <c r="F36" s="44">
        <f t="shared" si="0"/>
        <v>0</v>
      </c>
    </row>
    <row r="37" spans="1:6" x14ac:dyDescent="0.25">
      <c r="A37" s="25" t="s">
        <v>46</v>
      </c>
      <c r="B37" s="26" t="s">
        <v>47</v>
      </c>
      <c r="C37" s="27">
        <v>5310</v>
      </c>
      <c r="E37" s="27">
        <v>4990.3599999999997</v>
      </c>
      <c r="F37" s="44">
        <f t="shared" si="0"/>
        <v>0.93980414312617699</v>
      </c>
    </row>
    <row r="38" spans="1:6" x14ac:dyDescent="0.25">
      <c r="A38" s="25" t="s">
        <v>48</v>
      </c>
      <c r="B38" s="26" t="s">
        <v>49</v>
      </c>
      <c r="C38" s="27">
        <v>5310</v>
      </c>
      <c r="E38" s="27">
        <v>3412.28</v>
      </c>
      <c r="F38" s="44">
        <f t="shared" si="0"/>
        <v>0.64261393596986827</v>
      </c>
    </row>
    <row r="39" spans="1:6" x14ac:dyDescent="0.25">
      <c r="A39" s="22" t="s">
        <v>50</v>
      </c>
      <c r="B39" s="23" t="s">
        <v>51</v>
      </c>
      <c r="C39" s="24">
        <v>28000</v>
      </c>
      <c r="E39" s="24">
        <f>E40</f>
        <v>14369.25</v>
      </c>
      <c r="F39" s="43">
        <f t="shared" si="0"/>
        <v>0.51318750000000002</v>
      </c>
    </row>
    <row r="40" spans="1:6" x14ac:dyDescent="0.25">
      <c r="A40" s="25" t="s">
        <v>52</v>
      </c>
      <c r="B40" s="26" t="s">
        <v>51</v>
      </c>
      <c r="C40" s="27">
        <v>28000</v>
      </c>
      <c r="E40" s="27">
        <v>14369.25</v>
      </c>
      <c r="F40" s="44">
        <f t="shared" si="0"/>
        <v>0.51318750000000002</v>
      </c>
    </row>
    <row r="41" spans="1:6" x14ac:dyDescent="0.25">
      <c r="A41" s="22" t="s">
        <v>53</v>
      </c>
      <c r="B41" s="23" t="s">
        <v>54</v>
      </c>
      <c r="C41" s="24">
        <v>3050</v>
      </c>
      <c r="E41" s="24">
        <f>E42+E43</f>
        <v>1377.56</v>
      </c>
      <c r="F41" s="43">
        <f t="shared" si="0"/>
        <v>0.45165901639344258</v>
      </c>
    </row>
    <row r="42" spans="1:6" x14ac:dyDescent="0.25">
      <c r="A42" s="25" t="s">
        <v>55</v>
      </c>
      <c r="B42" s="26" t="s">
        <v>56</v>
      </c>
      <c r="C42" s="27">
        <v>400</v>
      </c>
      <c r="E42" s="27">
        <v>66.36</v>
      </c>
      <c r="F42" s="44">
        <f t="shared" si="0"/>
        <v>0.16589999999999999</v>
      </c>
    </row>
    <row r="43" spans="1:6" x14ac:dyDescent="0.25">
      <c r="A43" s="25" t="s">
        <v>57</v>
      </c>
      <c r="B43" s="26" t="s">
        <v>58</v>
      </c>
      <c r="C43" s="27">
        <v>2650</v>
      </c>
      <c r="E43" s="27">
        <v>1311.2</v>
      </c>
      <c r="F43" s="44">
        <f t="shared" si="0"/>
        <v>0.49479245283018869</v>
      </c>
    </row>
    <row r="44" spans="1:6" x14ac:dyDescent="0.25">
      <c r="A44" s="22" t="s">
        <v>59</v>
      </c>
      <c r="B44" s="23" t="s">
        <v>60</v>
      </c>
      <c r="C44" s="24">
        <v>3000</v>
      </c>
      <c r="E44" s="24">
        <f>E45</f>
        <v>1245.8399999999999</v>
      </c>
      <c r="F44" s="43">
        <f t="shared" si="0"/>
        <v>0.41527999999999998</v>
      </c>
    </row>
    <row r="45" spans="1:6" x14ac:dyDescent="0.25">
      <c r="A45" s="25" t="s">
        <v>61</v>
      </c>
      <c r="B45" s="26" t="s">
        <v>62</v>
      </c>
      <c r="C45" s="27">
        <v>3000</v>
      </c>
      <c r="E45" s="27">
        <v>1245.8399999999999</v>
      </c>
      <c r="F45" s="44">
        <f t="shared" si="0"/>
        <v>0.41527999999999998</v>
      </c>
    </row>
    <row r="46" spans="1:6" x14ac:dyDescent="0.25">
      <c r="A46" s="22" t="s">
        <v>63</v>
      </c>
      <c r="B46" s="23" t="s">
        <v>64</v>
      </c>
      <c r="C46" s="24">
        <v>1570</v>
      </c>
      <c r="E46" s="24">
        <f>E47+E48</f>
        <v>473.75</v>
      </c>
      <c r="F46" s="43">
        <f t="shared" si="0"/>
        <v>0.30175159235668791</v>
      </c>
    </row>
    <row r="47" spans="1:6" x14ac:dyDescent="0.25">
      <c r="A47" s="25" t="s">
        <v>65</v>
      </c>
      <c r="B47" s="26" t="s">
        <v>66</v>
      </c>
      <c r="C47" s="27">
        <v>1300</v>
      </c>
      <c r="E47" s="27">
        <v>473.75</v>
      </c>
      <c r="F47" s="44">
        <f t="shared" si="0"/>
        <v>0.36442307692307691</v>
      </c>
    </row>
    <row r="48" spans="1:6" x14ac:dyDescent="0.25">
      <c r="A48" s="25" t="s">
        <v>67</v>
      </c>
      <c r="B48" s="26" t="s">
        <v>68</v>
      </c>
      <c r="C48" s="27">
        <v>270</v>
      </c>
      <c r="E48" s="27">
        <v>0</v>
      </c>
      <c r="F48" s="44">
        <f t="shared" si="0"/>
        <v>0</v>
      </c>
    </row>
    <row r="49" spans="1:6" ht="24" x14ac:dyDescent="0.25">
      <c r="A49" s="19" t="s">
        <v>69</v>
      </c>
      <c r="B49" s="20" t="s">
        <v>70</v>
      </c>
      <c r="C49" s="21">
        <v>371088</v>
      </c>
      <c r="E49" s="21">
        <f>E50+E54+E58+E61+E64+E66+E70+E72+E75+E79+E85+E88+E92+E95+E99+E108+E101</f>
        <v>140980.13999999998</v>
      </c>
      <c r="F49" s="42">
        <f t="shared" si="0"/>
        <v>0.3799102638727202</v>
      </c>
    </row>
    <row r="50" spans="1:6" x14ac:dyDescent="0.25">
      <c r="A50" s="22" t="s">
        <v>71</v>
      </c>
      <c r="B50" s="23" t="s">
        <v>72</v>
      </c>
      <c r="C50" s="24">
        <v>6244</v>
      </c>
      <c r="E50" s="24">
        <f>E51+E52+E53</f>
        <v>2463.8599999999997</v>
      </c>
      <c r="F50" s="43">
        <f t="shared" si="0"/>
        <v>0.39459641255605377</v>
      </c>
    </row>
    <row r="51" spans="1:6" x14ac:dyDescent="0.25">
      <c r="A51" s="25" t="s">
        <v>73</v>
      </c>
      <c r="B51" s="26" t="s">
        <v>74</v>
      </c>
      <c r="C51" s="27">
        <v>4650</v>
      </c>
      <c r="E51" s="27">
        <v>2066.4699999999998</v>
      </c>
      <c r="F51" s="44">
        <f t="shared" si="0"/>
        <v>0.44440215053763438</v>
      </c>
    </row>
    <row r="52" spans="1:6" x14ac:dyDescent="0.25">
      <c r="A52" s="25" t="s">
        <v>75</v>
      </c>
      <c r="B52" s="26" t="s">
        <v>76</v>
      </c>
      <c r="C52" s="27">
        <v>797</v>
      </c>
      <c r="E52" s="27">
        <v>0</v>
      </c>
      <c r="F52" s="44">
        <f t="shared" si="0"/>
        <v>0</v>
      </c>
    </row>
    <row r="53" spans="1:6" x14ac:dyDescent="0.25">
      <c r="A53" s="25" t="s">
        <v>77</v>
      </c>
      <c r="B53" s="26" t="s">
        <v>78</v>
      </c>
      <c r="C53" s="27">
        <v>797</v>
      </c>
      <c r="E53" s="27">
        <v>397.39</v>
      </c>
      <c r="F53" s="44">
        <f t="shared" si="0"/>
        <v>0.49860727728983689</v>
      </c>
    </row>
    <row r="54" spans="1:6" x14ac:dyDescent="0.25">
      <c r="A54" s="22" t="s">
        <v>79</v>
      </c>
      <c r="B54" s="23" t="s">
        <v>80</v>
      </c>
      <c r="C54" s="24">
        <v>143450</v>
      </c>
      <c r="E54" s="24">
        <f>E55+E56+E57</f>
        <v>39943.31</v>
      </c>
      <c r="F54" s="43">
        <f t="shared" si="0"/>
        <v>0.27844761240850469</v>
      </c>
    </row>
    <row r="55" spans="1:6" x14ac:dyDescent="0.25">
      <c r="A55" s="25" t="s">
        <v>81</v>
      </c>
      <c r="B55" s="26" t="s">
        <v>82</v>
      </c>
      <c r="C55" s="27">
        <v>102300</v>
      </c>
      <c r="E55" s="27">
        <v>22043.48</v>
      </c>
      <c r="F55" s="44">
        <f t="shared" si="0"/>
        <v>0.21547878787878788</v>
      </c>
    </row>
    <row r="56" spans="1:6" x14ac:dyDescent="0.25">
      <c r="A56" s="25" t="s">
        <v>83</v>
      </c>
      <c r="B56" s="26" t="s">
        <v>84</v>
      </c>
      <c r="C56" s="27">
        <v>39820</v>
      </c>
      <c r="E56" s="27">
        <v>17193.89</v>
      </c>
      <c r="F56" s="44">
        <f t="shared" si="0"/>
        <v>0.43179030637870414</v>
      </c>
    </row>
    <row r="57" spans="1:6" x14ac:dyDescent="0.25">
      <c r="A57" s="25" t="s">
        <v>85</v>
      </c>
      <c r="B57" s="26" t="s">
        <v>86</v>
      </c>
      <c r="C57" s="27">
        <v>1330</v>
      </c>
      <c r="E57" s="27">
        <v>705.94</v>
      </c>
      <c r="F57" s="44">
        <f t="shared" si="0"/>
        <v>0.53078195488721813</v>
      </c>
    </row>
    <row r="58" spans="1:6" x14ac:dyDescent="0.25">
      <c r="A58" s="22" t="s">
        <v>87</v>
      </c>
      <c r="B58" s="23" t="s">
        <v>88</v>
      </c>
      <c r="C58" s="24">
        <v>5315</v>
      </c>
      <c r="E58" s="24">
        <f>E59+E60</f>
        <v>3048.21</v>
      </c>
      <c r="F58" s="43">
        <f t="shared" si="0"/>
        <v>0.57351081843838192</v>
      </c>
    </row>
    <row r="59" spans="1:6" x14ac:dyDescent="0.25">
      <c r="A59" s="25" t="s">
        <v>89</v>
      </c>
      <c r="B59" s="26" t="s">
        <v>90</v>
      </c>
      <c r="C59" s="27">
        <v>4650</v>
      </c>
      <c r="E59" s="27">
        <v>3048.21</v>
      </c>
      <c r="F59" s="44">
        <f t="shared" si="0"/>
        <v>0.65552903225806447</v>
      </c>
    </row>
    <row r="60" spans="1:6" x14ac:dyDescent="0.25">
      <c r="A60" s="25" t="s">
        <v>91</v>
      </c>
      <c r="B60" s="26" t="s">
        <v>92</v>
      </c>
      <c r="C60" s="27">
        <v>665</v>
      </c>
      <c r="E60" s="27">
        <v>0</v>
      </c>
      <c r="F60" s="44">
        <f t="shared" si="0"/>
        <v>0</v>
      </c>
    </row>
    <row r="61" spans="1:6" x14ac:dyDescent="0.25">
      <c r="A61" s="22" t="s">
        <v>93</v>
      </c>
      <c r="B61" s="23" t="s">
        <v>94</v>
      </c>
      <c r="C61" s="24">
        <v>2300</v>
      </c>
      <c r="E61" s="24">
        <f>E62+E63</f>
        <v>1121.8499999999999</v>
      </c>
      <c r="F61" s="43">
        <f t="shared" si="0"/>
        <v>0.48776086956521736</v>
      </c>
    </row>
    <row r="62" spans="1:6" x14ac:dyDescent="0.25">
      <c r="A62" s="25" t="s">
        <v>95</v>
      </c>
      <c r="B62" s="26" t="s">
        <v>96</v>
      </c>
      <c r="C62" s="27">
        <v>2000</v>
      </c>
      <c r="E62" s="27">
        <v>875</v>
      </c>
      <c r="F62" s="44">
        <f t="shared" si="0"/>
        <v>0.4375</v>
      </c>
    </row>
    <row r="63" spans="1:6" x14ac:dyDescent="0.25">
      <c r="A63" s="25" t="s">
        <v>97</v>
      </c>
      <c r="B63" s="26" t="s">
        <v>98</v>
      </c>
      <c r="C63" s="27">
        <v>300</v>
      </c>
      <c r="E63" s="27">
        <v>246.85</v>
      </c>
      <c r="F63" s="44">
        <f t="shared" si="0"/>
        <v>0.82283333333333331</v>
      </c>
    </row>
    <row r="64" spans="1:6" x14ac:dyDescent="0.25">
      <c r="A64" s="22" t="s">
        <v>99</v>
      </c>
      <c r="B64" s="23" t="s">
        <v>100</v>
      </c>
      <c r="C64" s="24">
        <v>270</v>
      </c>
      <c r="E64" s="24">
        <f>E65</f>
        <v>0</v>
      </c>
      <c r="F64" s="43">
        <f t="shared" si="0"/>
        <v>0</v>
      </c>
    </row>
    <row r="65" spans="1:6" x14ac:dyDescent="0.25">
      <c r="A65" s="25" t="s">
        <v>101</v>
      </c>
      <c r="B65" s="26" t="s">
        <v>100</v>
      </c>
      <c r="C65" s="27">
        <v>270</v>
      </c>
      <c r="E65" s="27">
        <v>0</v>
      </c>
      <c r="F65" s="44">
        <f t="shared" si="0"/>
        <v>0</v>
      </c>
    </row>
    <row r="66" spans="1:6" x14ac:dyDescent="0.25">
      <c r="A66" s="22" t="s">
        <v>102</v>
      </c>
      <c r="B66" s="23" t="s">
        <v>103</v>
      </c>
      <c r="C66" s="24">
        <v>18590</v>
      </c>
      <c r="E66" s="24">
        <f>E67+E68+E69</f>
        <v>5471.5300000000007</v>
      </c>
      <c r="F66" s="43">
        <f t="shared" si="0"/>
        <v>0.29432651963421197</v>
      </c>
    </row>
    <row r="67" spans="1:6" x14ac:dyDescent="0.25">
      <c r="A67" s="25" t="s">
        <v>104</v>
      </c>
      <c r="B67" s="26" t="s">
        <v>105</v>
      </c>
      <c r="C67" s="27">
        <v>7970</v>
      </c>
      <c r="E67" s="27">
        <v>3450.37</v>
      </c>
      <c r="F67" s="44">
        <f t="shared" si="0"/>
        <v>0.43291969887076537</v>
      </c>
    </row>
    <row r="68" spans="1:6" x14ac:dyDescent="0.25">
      <c r="A68" s="25" t="s">
        <v>106</v>
      </c>
      <c r="B68" s="26" t="s">
        <v>107</v>
      </c>
      <c r="C68" s="27">
        <v>5310</v>
      </c>
      <c r="E68" s="27">
        <v>424.72</v>
      </c>
      <c r="F68" s="44">
        <f t="shared" si="0"/>
        <v>7.9984934086629003E-2</v>
      </c>
    </row>
    <row r="69" spans="1:6" x14ac:dyDescent="0.25">
      <c r="A69" s="25" t="s">
        <v>108</v>
      </c>
      <c r="B69" s="26" t="s">
        <v>109</v>
      </c>
      <c r="C69" s="27">
        <v>5310</v>
      </c>
      <c r="E69" s="27">
        <v>1596.44</v>
      </c>
      <c r="F69" s="44">
        <f t="shared" si="0"/>
        <v>0.30064783427495295</v>
      </c>
    </row>
    <row r="70" spans="1:6" x14ac:dyDescent="0.25">
      <c r="A70" s="22" t="s">
        <v>110</v>
      </c>
      <c r="B70" s="23" t="s">
        <v>111</v>
      </c>
      <c r="C70" s="24">
        <v>5580</v>
      </c>
      <c r="E70" s="24">
        <f>E71</f>
        <v>1380.11</v>
      </c>
      <c r="F70" s="43">
        <f t="shared" si="0"/>
        <v>0.24733154121863798</v>
      </c>
    </row>
    <row r="71" spans="1:6" x14ac:dyDescent="0.25">
      <c r="A71" s="25" t="s">
        <v>112</v>
      </c>
      <c r="B71" s="26" t="s">
        <v>113</v>
      </c>
      <c r="C71" s="27">
        <v>5580</v>
      </c>
      <c r="E71" s="27">
        <v>1380.11</v>
      </c>
      <c r="F71" s="44">
        <f t="shared" si="0"/>
        <v>0.24733154121863798</v>
      </c>
    </row>
    <row r="72" spans="1:6" x14ac:dyDescent="0.25">
      <c r="A72" s="22" t="s">
        <v>114</v>
      </c>
      <c r="B72" s="23" t="s">
        <v>115</v>
      </c>
      <c r="C72" s="24">
        <v>24000</v>
      </c>
      <c r="E72" s="24">
        <f>E73+E74</f>
        <v>7023.91</v>
      </c>
      <c r="F72" s="43">
        <f t="shared" si="0"/>
        <v>0.29266291666666666</v>
      </c>
    </row>
    <row r="73" spans="1:6" x14ac:dyDescent="0.25">
      <c r="A73" s="25" t="s">
        <v>116</v>
      </c>
      <c r="B73" s="26" t="s">
        <v>117</v>
      </c>
      <c r="C73" s="27">
        <v>15000</v>
      </c>
      <c r="E73" s="27">
        <v>4199.92</v>
      </c>
      <c r="F73" s="44">
        <f t="shared" si="0"/>
        <v>0.27999466666666667</v>
      </c>
    </row>
    <row r="74" spans="1:6" x14ac:dyDescent="0.25">
      <c r="A74" s="25" t="s">
        <v>118</v>
      </c>
      <c r="B74" s="26" t="s">
        <v>119</v>
      </c>
      <c r="C74" s="27">
        <v>9000</v>
      </c>
      <c r="E74" s="27">
        <v>2823.99</v>
      </c>
      <c r="F74" s="44">
        <f t="shared" si="0"/>
        <v>0.31377666666666665</v>
      </c>
    </row>
    <row r="75" spans="1:6" x14ac:dyDescent="0.25">
      <c r="A75" s="22" t="s">
        <v>120</v>
      </c>
      <c r="B75" s="23" t="s">
        <v>121</v>
      </c>
      <c r="C75" s="24">
        <v>24234</v>
      </c>
      <c r="E75" s="24">
        <f>E76+E77+E78</f>
        <v>8847.15</v>
      </c>
      <c r="F75" s="43">
        <f t="shared" si="0"/>
        <v>0.36507179995048278</v>
      </c>
    </row>
    <row r="76" spans="1:6" x14ac:dyDescent="0.25">
      <c r="A76" s="25" t="s">
        <v>122</v>
      </c>
      <c r="B76" s="26" t="s">
        <v>123</v>
      </c>
      <c r="C76" s="27">
        <v>4000</v>
      </c>
      <c r="E76" s="27">
        <v>823.35</v>
      </c>
      <c r="F76" s="44">
        <f t="shared" si="0"/>
        <v>0.20583750000000001</v>
      </c>
    </row>
    <row r="77" spans="1:6" x14ac:dyDescent="0.25">
      <c r="A77" s="25" t="s">
        <v>124</v>
      </c>
      <c r="B77" s="26" t="s">
        <v>125</v>
      </c>
      <c r="C77" s="27">
        <v>5400</v>
      </c>
      <c r="E77" s="27">
        <v>2641.25</v>
      </c>
      <c r="F77" s="44">
        <f t="shared" si="0"/>
        <v>0.48912037037037037</v>
      </c>
    </row>
    <row r="78" spans="1:6" x14ac:dyDescent="0.25">
      <c r="A78" s="25" t="s">
        <v>126</v>
      </c>
      <c r="B78" s="26" t="s">
        <v>127</v>
      </c>
      <c r="C78" s="27">
        <v>14834</v>
      </c>
      <c r="E78" s="27">
        <v>5382.55</v>
      </c>
      <c r="F78" s="44">
        <f t="shared" si="0"/>
        <v>0.3628522313603883</v>
      </c>
    </row>
    <row r="79" spans="1:6" x14ac:dyDescent="0.25">
      <c r="A79" s="22" t="s">
        <v>128</v>
      </c>
      <c r="B79" s="23" t="s">
        <v>129</v>
      </c>
      <c r="C79" s="24">
        <v>71900</v>
      </c>
      <c r="E79" s="24">
        <f>E80+E81+E82+E83+E84</f>
        <v>38830.959999999999</v>
      </c>
      <c r="F79" s="43">
        <f t="shared" si="0"/>
        <v>0.54006898470097353</v>
      </c>
    </row>
    <row r="80" spans="1:6" x14ac:dyDescent="0.25">
      <c r="A80" s="25" t="s">
        <v>130</v>
      </c>
      <c r="B80" s="26" t="s">
        <v>131</v>
      </c>
      <c r="C80" s="27">
        <v>1300</v>
      </c>
      <c r="E80" s="27">
        <v>0</v>
      </c>
      <c r="F80" s="44">
        <f t="shared" si="0"/>
        <v>0</v>
      </c>
    </row>
    <row r="81" spans="1:6" x14ac:dyDescent="0.25">
      <c r="A81" s="25" t="s">
        <v>132</v>
      </c>
      <c r="B81" s="26" t="s">
        <v>133</v>
      </c>
      <c r="C81" s="27">
        <v>4000</v>
      </c>
      <c r="E81" s="27">
        <v>0</v>
      </c>
      <c r="F81" s="44">
        <f t="shared" ref="F81:F144" si="1">E81/C81</f>
        <v>0</v>
      </c>
    </row>
    <row r="82" spans="1:6" x14ac:dyDescent="0.25">
      <c r="A82" s="25" t="s">
        <v>134</v>
      </c>
      <c r="B82" s="26" t="s">
        <v>135</v>
      </c>
      <c r="C82" s="27">
        <v>4000</v>
      </c>
      <c r="E82" s="27">
        <v>0</v>
      </c>
      <c r="F82" s="44">
        <f t="shared" si="1"/>
        <v>0</v>
      </c>
    </row>
    <row r="83" spans="1:6" x14ac:dyDescent="0.25">
      <c r="A83" s="25" t="s">
        <v>136</v>
      </c>
      <c r="B83" s="26" t="s">
        <v>137</v>
      </c>
      <c r="C83" s="27">
        <v>2600</v>
      </c>
      <c r="E83" s="27">
        <v>0</v>
      </c>
      <c r="F83" s="44">
        <f t="shared" si="1"/>
        <v>0</v>
      </c>
    </row>
    <row r="84" spans="1:6" x14ac:dyDescent="0.25">
      <c r="A84" s="25" t="s">
        <v>138</v>
      </c>
      <c r="B84" s="26" t="s">
        <v>139</v>
      </c>
      <c r="C84" s="27">
        <v>60000</v>
      </c>
      <c r="E84" s="27">
        <v>38830.959999999999</v>
      </c>
      <c r="F84" s="44">
        <f t="shared" si="1"/>
        <v>0.64718266666666668</v>
      </c>
    </row>
    <row r="85" spans="1:6" x14ac:dyDescent="0.25">
      <c r="A85" s="22" t="s">
        <v>140</v>
      </c>
      <c r="B85" s="23" t="s">
        <v>141</v>
      </c>
      <c r="C85" s="24">
        <v>14600</v>
      </c>
      <c r="E85" s="24">
        <f>E86+E87</f>
        <v>9284.34</v>
      </c>
      <c r="F85" s="43">
        <f t="shared" si="1"/>
        <v>0.63591369863013703</v>
      </c>
    </row>
    <row r="86" spans="1:6" x14ac:dyDescent="0.25">
      <c r="A86" s="25" t="s">
        <v>142</v>
      </c>
      <c r="B86" s="26" t="s">
        <v>143</v>
      </c>
      <c r="C86" s="27">
        <v>1300</v>
      </c>
      <c r="E86" s="27">
        <v>0</v>
      </c>
      <c r="F86" s="44">
        <f t="shared" si="1"/>
        <v>0</v>
      </c>
    </row>
    <row r="87" spans="1:6" x14ac:dyDescent="0.25">
      <c r="A87" s="25" t="s">
        <v>144</v>
      </c>
      <c r="B87" s="26" t="s">
        <v>145</v>
      </c>
      <c r="C87" s="27">
        <v>13300</v>
      </c>
      <c r="E87" s="27">
        <v>9284.34</v>
      </c>
      <c r="F87" s="44">
        <f t="shared" si="1"/>
        <v>0.69807067669172929</v>
      </c>
    </row>
    <row r="88" spans="1:6" x14ac:dyDescent="0.25">
      <c r="A88" s="22" t="s">
        <v>146</v>
      </c>
      <c r="B88" s="23" t="s">
        <v>147</v>
      </c>
      <c r="C88" s="24">
        <v>25000</v>
      </c>
      <c r="E88" s="24">
        <f>E89+E90+E91</f>
        <v>11287.699999999999</v>
      </c>
      <c r="F88" s="43">
        <f t="shared" si="1"/>
        <v>0.45150799999999996</v>
      </c>
    </row>
    <row r="89" spans="1:6" x14ac:dyDescent="0.25">
      <c r="A89" s="25" t="s">
        <v>148</v>
      </c>
      <c r="B89" s="26" t="s">
        <v>149</v>
      </c>
      <c r="C89" s="27">
        <v>20000</v>
      </c>
      <c r="E89" s="27">
        <v>8919.32</v>
      </c>
      <c r="F89" s="44">
        <f t="shared" si="1"/>
        <v>0.44596599999999997</v>
      </c>
    </row>
    <row r="90" spans="1:6" x14ac:dyDescent="0.25">
      <c r="A90" s="25" t="s">
        <v>150</v>
      </c>
      <c r="B90" s="26" t="s">
        <v>151</v>
      </c>
      <c r="C90" s="27">
        <v>400</v>
      </c>
      <c r="E90" s="27">
        <v>196.41</v>
      </c>
      <c r="F90" s="44">
        <f t="shared" si="1"/>
        <v>0.49102499999999999</v>
      </c>
    </row>
    <row r="91" spans="1:6" x14ac:dyDescent="0.25">
      <c r="A91" s="25" t="s">
        <v>152</v>
      </c>
      <c r="B91" s="26" t="s">
        <v>153</v>
      </c>
      <c r="C91" s="27">
        <v>4600</v>
      </c>
      <c r="E91" s="27">
        <v>2171.9699999999998</v>
      </c>
      <c r="F91" s="44">
        <f t="shared" si="1"/>
        <v>0.47216739130434776</v>
      </c>
    </row>
    <row r="92" spans="1:6" x14ac:dyDescent="0.25">
      <c r="A92" s="22" t="s">
        <v>154</v>
      </c>
      <c r="B92" s="23" t="s">
        <v>155</v>
      </c>
      <c r="C92" s="24">
        <v>280</v>
      </c>
      <c r="E92" s="24">
        <v>0</v>
      </c>
      <c r="F92" s="43">
        <f t="shared" si="1"/>
        <v>0</v>
      </c>
    </row>
    <row r="93" spans="1:6" x14ac:dyDescent="0.25">
      <c r="A93" s="25" t="s">
        <v>156</v>
      </c>
      <c r="B93" s="26" t="s">
        <v>157</v>
      </c>
      <c r="C93" s="27">
        <v>140</v>
      </c>
      <c r="E93" s="27">
        <v>0</v>
      </c>
      <c r="F93" s="44">
        <f t="shared" si="1"/>
        <v>0</v>
      </c>
    </row>
    <row r="94" spans="1:6" x14ac:dyDescent="0.25">
      <c r="A94" s="25" t="s">
        <v>158</v>
      </c>
      <c r="B94" s="26" t="s">
        <v>159</v>
      </c>
      <c r="C94" s="27">
        <v>140</v>
      </c>
      <c r="E94" s="27">
        <v>0</v>
      </c>
      <c r="F94" s="44">
        <f t="shared" si="1"/>
        <v>0</v>
      </c>
    </row>
    <row r="95" spans="1:6" x14ac:dyDescent="0.25">
      <c r="A95" s="22" t="s">
        <v>160</v>
      </c>
      <c r="B95" s="23" t="s">
        <v>161</v>
      </c>
      <c r="C95" s="24">
        <v>4400</v>
      </c>
      <c r="E95" s="24">
        <f>E96+E97+E98</f>
        <v>207.7</v>
      </c>
      <c r="F95" s="43">
        <f t="shared" si="1"/>
        <v>4.720454545454545E-2</v>
      </c>
    </row>
    <row r="96" spans="1:6" x14ac:dyDescent="0.25">
      <c r="A96" s="25" t="s">
        <v>162</v>
      </c>
      <c r="B96" s="26" t="s">
        <v>163</v>
      </c>
      <c r="C96" s="27">
        <v>400</v>
      </c>
      <c r="E96" s="27">
        <v>207.7</v>
      </c>
      <c r="F96" s="44">
        <f t="shared" si="1"/>
        <v>0.51924999999999999</v>
      </c>
    </row>
    <row r="97" spans="1:6" x14ac:dyDescent="0.25">
      <c r="A97" s="25" t="s">
        <v>164</v>
      </c>
      <c r="B97" s="26" t="s">
        <v>165</v>
      </c>
      <c r="C97" s="27">
        <v>2000</v>
      </c>
      <c r="E97" s="27">
        <v>0</v>
      </c>
      <c r="F97" s="44">
        <f t="shared" si="1"/>
        <v>0</v>
      </c>
    </row>
    <row r="98" spans="1:6" x14ac:dyDescent="0.25">
      <c r="A98" s="25" t="s">
        <v>166</v>
      </c>
      <c r="B98" s="26" t="s">
        <v>167</v>
      </c>
      <c r="C98" s="27">
        <v>2000</v>
      </c>
      <c r="E98" s="27">
        <v>0</v>
      </c>
      <c r="F98" s="44">
        <f t="shared" si="1"/>
        <v>0</v>
      </c>
    </row>
    <row r="99" spans="1:6" x14ac:dyDescent="0.25">
      <c r="A99" s="22" t="s">
        <v>168</v>
      </c>
      <c r="B99" s="23" t="s">
        <v>169</v>
      </c>
      <c r="C99" s="24">
        <v>7500</v>
      </c>
      <c r="E99" s="24">
        <f>E100</f>
        <v>2477.54</v>
      </c>
      <c r="F99" s="43">
        <f t="shared" si="1"/>
        <v>0.33033866666666667</v>
      </c>
    </row>
    <row r="100" spans="1:6" x14ac:dyDescent="0.25">
      <c r="A100" s="25" t="s">
        <v>170</v>
      </c>
      <c r="B100" s="26" t="s">
        <v>169</v>
      </c>
      <c r="C100" s="27">
        <v>7500</v>
      </c>
      <c r="E100" s="27">
        <v>2477.54</v>
      </c>
      <c r="F100" s="44">
        <f t="shared" si="1"/>
        <v>0.33033866666666667</v>
      </c>
    </row>
    <row r="101" spans="1:6" x14ac:dyDescent="0.25">
      <c r="A101" s="22" t="s">
        <v>171</v>
      </c>
      <c r="B101" s="23" t="s">
        <v>172</v>
      </c>
      <c r="C101" s="24">
        <v>1095</v>
      </c>
      <c r="E101" s="24">
        <f>E102+E103+E104+E105</f>
        <v>52.82</v>
      </c>
      <c r="F101" s="43">
        <f t="shared" si="1"/>
        <v>4.8237442922374432E-2</v>
      </c>
    </row>
    <row r="102" spans="1:6" x14ac:dyDescent="0.25">
      <c r="A102" s="25" t="s">
        <v>173</v>
      </c>
      <c r="B102" s="26" t="s">
        <v>174</v>
      </c>
      <c r="C102" s="27">
        <v>300</v>
      </c>
      <c r="E102" s="27">
        <v>0</v>
      </c>
      <c r="F102" s="44">
        <f t="shared" si="1"/>
        <v>0</v>
      </c>
    </row>
    <row r="103" spans="1:6" x14ac:dyDescent="0.25">
      <c r="A103" s="25" t="s">
        <v>175</v>
      </c>
      <c r="B103" s="26" t="s">
        <v>176</v>
      </c>
      <c r="C103" s="27">
        <v>265</v>
      </c>
      <c r="E103" s="27">
        <v>0</v>
      </c>
      <c r="F103" s="44">
        <f t="shared" si="1"/>
        <v>0</v>
      </c>
    </row>
    <row r="104" spans="1:6" x14ac:dyDescent="0.25">
      <c r="A104" s="25" t="s">
        <v>177</v>
      </c>
      <c r="B104" s="26" t="s">
        <v>178</v>
      </c>
      <c r="C104" s="27">
        <v>265</v>
      </c>
      <c r="E104" s="27">
        <v>52.82</v>
      </c>
      <c r="F104" s="44">
        <f t="shared" si="1"/>
        <v>0.19932075471698113</v>
      </c>
    </row>
    <row r="105" spans="1:6" x14ac:dyDescent="0.25">
      <c r="A105" s="25" t="s">
        <v>179</v>
      </c>
      <c r="B105" s="26" t="s">
        <v>180</v>
      </c>
      <c r="C105" s="27">
        <v>265</v>
      </c>
      <c r="E105" s="27">
        <v>0</v>
      </c>
      <c r="F105" s="44">
        <f t="shared" si="1"/>
        <v>0</v>
      </c>
    </row>
    <row r="106" spans="1:6" x14ac:dyDescent="0.25">
      <c r="A106" s="22" t="s">
        <v>181</v>
      </c>
      <c r="B106" s="23" t="s">
        <v>182</v>
      </c>
      <c r="C106" s="24">
        <v>1330</v>
      </c>
      <c r="E106" s="24">
        <v>0</v>
      </c>
      <c r="F106" s="43">
        <f t="shared" si="1"/>
        <v>0</v>
      </c>
    </row>
    <row r="107" spans="1:6" x14ac:dyDescent="0.25">
      <c r="A107" s="25" t="s">
        <v>183</v>
      </c>
      <c r="B107" s="26" t="s">
        <v>182</v>
      </c>
      <c r="C107" s="27">
        <v>1330</v>
      </c>
      <c r="E107" s="27">
        <v>0</v>
      </c>
      <c r="F107" s="44">
        <f t="shared" si="1"/>
        <v>0</v>
      </c>
    </row>
    <row r="108" spans="1:6" x14ac:dyDescent="0.25">
      <c r="A108" s="22" t="s">
        <v>184</v>
      </c>
      <c r="B108" s="23" t="s">
        <v>185</v>
      </c>
      <c r="C108" s="24">
        <v>15000</v>
      </c>
      <c r="E108" s="24">
        <f>E109</f>
        <v>9539.15</v>
      </c>
      <c r="F108" s="43">
        <f t="shared" si="1"/>
        <v>0.6359433333333333</v>
      </c>
    </row>
    <row r="109" spans="1:6" x14ac:dyDescent="0.25">
      <c r="A109" s="25" t="s">
        <v>186</v>
      </c>
      <c r="B109" s="26" t="s">
        <v>185</v>
      </c>
      <c r="C109" s="27">
        <v>15000</v>
      </c>
      <c r="E109" s="27">
        <v>9539.15</v>
      </c>
      <c r="F109" s="44">
        <f t="shared" si="1"/>
        <v>0.6359433333333333</v>
      </c>
    </row>
    <row r="110" spans="1:6" ht="24" x14ac:dyDescent="0.25">
      <c r="A110" s="19" t="s">
        <v>187</v>
      </c>
      <c r="B110" s="20" t="s">
        <v>188</v>
      </c>
      <c r="C110" s="21">
        <v>7820</v>
      </c>
      <c r="E110" s="21">
        <f>E111+E113+E115</f>
        <v>1094.7800000000002</v>
      </c>
      <c r="F110" s="42">
        <f t="shared" si="1"/>
        <v>0.13999744245524298</v>
      </c>
    </row>
    <row r="111" spans="1:6" x14ac:dyDescent="0.25">
      <c r="A111" s="22" t="s">
        <v>120</v>
      </c>
      <c r="B111" s="23" t="s">
        <v>121</v>
      </c>
      <c r="C111" s="24">
        <v>1500</v>
      </c>
      <c r="E111" s="24">
        <v>0</v>
      </c>
      <c r="F111" s="43">
        <f t="shared" si="1"/>
        <v>0</v>
      </c>
    </row>
    <row r="112" spans="1:6" x14ac:dyDescent="0.25">
      <c r="A112" s="25" t="s">
        <v>126</v>
      </c>
      <c r="B112" s="26" t="s">
        <v>127</v>
      </c>
      <c r="C112" s="27">
        <v>1500</v>
      </c>
      <c r="E112" s="27">
        <v>0</v>
      </c>
      <c r="F112" s="44">
        <f t="shared" si="1"/>
        <v>0</v>
      </c>
    </row>
    <row r="113" spans="1:6" x14ac:dyDescent="0.25">
      <c r="A113" s="22" t="s">
        <v>189</v>
      </c>
      <c r="B113" s="23" t="s">
        <v>190</v>
      </c>
      <c r="C113" s="24">
        <v>3320</v>
      </c>
      <c r="E113" s="24">
        <f>E114</f>
        <v>1059.1300000000001</v>
      </c>
      <c r="F113" s="43">
        <f t="shared" si="1"/>
        <v>0.31901506024096388</v>
      </c>
    </row>
    <row r="114" spans="1:6" x14ac:dyDescent="0.25">
      <c r="A114" s="25" t="s">
        <v>191</v>
      </c>
      <c r="B114" s="26" t="s">
        <v>192</v>
      </c>
      <c r="C114" s="27">
        <v>3320</v>
      </c>
      <c r="E114" s="27">
        <v>1059.1300000000001</v>
      </c>
      <c r="F114" s="44">
        <f t="shared" si="1"/>
        <v>0.31901506024096388</v>
      </c>
    </row>
    <row r="115" spans="1:6" x14ac:dyDescent="0.25">
      <c r="A115" s="22" t="s">
        <v>193</v>
      </c>
      <c r="B115" s="23" t="s">
        <v>194</v>
      </c>
      <c r="C115" s="24">
        <v>3000</v>
      </c>
      <c r="E115" s="24">
        <f>E116</f>
        <v>35.65</v>
      </c>
      <c r="F115" s="43">
        <f t="shared" si="1"/>
        <v>1.1883333333333333E-2</v>
      </c>
    </row>
    <row r="116" spans="1:6" x14ac:dyDescent="0.25">
      <c r="A116" s="25" t="s">
        <v>195</v>
      </c>
      <c r="B116" s="26" t="s">
        <v>196</v>
      </c>
      <c r="C116" s="27">
        <v>3000</v>
      </c>
      <c r="E116" s="27">
        <v>35.65</v>
      </c>
      <c r="F116" s="44">
        <f t="shared" si="1"/>
        <v>1.1883333333333333E-2</v>
      </c>
    </row>
    <row r="117" spans="1:6" ht="24" x14ac:dyDescent="0.25">
      <c r="A117" s="19" t="s">
        <v>197</v>
      </c>
      <c r="B117" s="20" t="s">
        <v>198</v>
      </c>
      <c r="C117" s="21">
        <v>26600</v>
      </c>
      <c r="E117" s="21">
        <f>E118</f>
        <v>7250</v>
      </c>
      <c r="F117" s="42">
        <f t="shared" si="1"/>
        <v>0.27255639097744361</v>
      </c>
    </row>
    <row r="118" spans="1:6" x14ac:dyDescent="0.25">
      <c r="A118" s="22" t="s">
        <v>184</v>
      </c>
      <c r="B118" s="23" t="s">
        <v>185</v>
      </c>
      <c r="C118" s="24">
        <v>26600</v>
      </c>
      <c r="E118" s="24">
        <f>E119</f>
        <v>7250</v>
      </c>
      <c r="F118" s="43">
        <f t="shared" si="1"/>
        <v>0.27255639097744361</v>
      </c>
    </row>
    <row r="119" spans="1:6" x14ac:dyDescent="0.25">
      <c r="A119" s="25" t="s">
        <v>186</v>
      </c>
      <c r="B119" s="26" t="s">
        <v>185</v>
      </c>
      <c r="C119" s="27">
        <v>26600</v>
      </c>
      <c r="E119" s="27">
        <v>7250</v>
      </c>
      <c r="F119" s="44">
        <f t="shared" si="1"/>
        <v>0.27255639097744361</v>
      </c>
    </row>
    <row r="120" spans="1:6" ht="24" x14ac:dyDescent="0.25">
      <c r="A120" s="19" t="s">
        <v>199</v>
      </c>
      <c r="B120" s="20" t="s">
        <v>200</v>
      </c>
      <c r="C120" s="21">
        <v>0</v>
      </c>
      <c r="E120" s="21">
        <f>E121</f>
        <v>0</v>
      </c>
      <c r="F120" s="42">
        <v>0</v>
      </c>
    </row>
    <row r="121" spans="1:6" ht="24" x14ac:dyDescent="0.25">
      <c r="A121" s="22" t="s">
        <v>201</v>
      </c>
      <c r="B121" s="23" t="s">
        <v>202</v>
      </c>
      <c r="C121" s="24">
        <v>0</v>
      </c>
      <c r="E121" s="24">
        <v>0</v>
      </c>
      <c r="F121" s="43">
        <v>0</v>
      </c>
    </row>
    <row r="122" spans="1:6" x14ac:dyDescent="0.25">
      <c r="A122" s="25" t="s">
        <v>203</v>
      </c>
      <c r="B122" s="26" t="s">
        <v>204</v>
      </c>
      <c r="C122" s="27">
        <v>0</v>
      </c>
      <c r="E122" s="27">
        <v>0</v>
      </c>
      <c r="F122" s="44">
        <v>0</v>
      </c>
    </row>
    <row r="123" spans="1:6" ht="24" x14ac:dyDescent="0.25">
      <c r="A123" s="19" t="s">
        <v>205</v>
      </c>
      <c r="B123" s="20" t="s">
        <v>206</v>
      </c>
      <c r="C123" s="21">
        <v>18600</v>
      </c>
      <c r="E123" s="21">
        <f>E124</f>
        <v>18576.68</v>
      </c>
      <c r="F123" s="42">
        <f t="shared" si="1"/>
        <v>0.99874623655913985</v>
      </c>
    </row>
    <row r="124" spans="1:6" x14ac:dyDescent="0.25">
      <c r="A124" s="22" t="s">
        <v>207</v>
      </c>
      <c r="B124" s="23" t="s">
        <v>208</v>
      </c>
      <c r="C124" s="24">
        <v>18600</v>
      </c>
      <c r="E124" s="24">
        <f>E125</f>
        <v>18576.68</v>
      </c>
      <c r="F124" s="43">
        <f t="shared" si="1"/>
        <v>0.99874623655913985</v>
      </c>
    </row>
    <row r="125" spans="1:6" x14ac:dyDescent="0.25">
      <c r="A125" s="25" t="s">
        <v>209</v>
      </c>
      <c r="B125" s="26" t="s">
        <v>210</v>
      </c>
      <c r="C125" s="27">
        <v>18600</v>
      </c>
      <c r="E125" s="27">
        <v>18576.68</v>
      </c>
      <c r="F125" s="44">
        <f t="shared" si="1"/>
        <v>0.99874623655913985</v>
      </c>
    </row>
    <row r="126" spans="1:6" ht="24" x14ac:dyDescent="0.25">
      <c r="A126" s="19" t="s">
        <v>211</v>
      </c>
      <c r="B126" s="20" t="s">
        <v>212</v>
      </c>
      <c r="C126" s="21">
        <v>6650</v>
      </c>
      <c r="E126" s="21">
        <f>E127</f>
        <v>5427.81</v>
      </c>
      <c r="F126" s="42">
        <f t="shared" si="1"/>
        <v>0.81621203007518806</v>
      </c>
    </row>
    <row r="127" spans="1:6" x14ac:dyDescent="0.25">
      <c r="A127" s="22" t="s">
        <v>19</v>
      </c>
      <c r="B127" s="23" t="s">
        <v>20</v>
      </c>
      <c r="C127" s="24">
        <v>6650</v>
      </c>
      <c r="E127" s="24">
        <f>E128</f>
        <v>5427.81</v>
      </c>
      <c r="F127" s="43">
        <f t="shared" si="1"/>
        <v>0.81621203007518806</v>
      </c>
    </row>
    <row r="128" spans="1:6" x14ac:dyDescent="0.25">
      <c r="A128" s="25" t="s">
        <v>213</v>
      </c>
      <c r="B128" s="26" t="s">
        <v>214</v>
      </c>
      <c r="C128" s="27">
        <v>6650</v>
      </c>
      <c r="E128" s="27">
        <v>5427.81</v>
      </c>
      <c r="F128" s="44">
        <f t="shared" si="1"/>
        <v>0.81621203007518806</v>
      </c>
    </row>
    <row r="129" spans="1:6" ht="24" x14ac:dyDescent="0.25">
      <c r="A129" s="19" t="s">
        <v>215</v>
      </c>
      <c r="B129" s="20" t="s">
        <v>216</v>
      </c>
      <c r="C129" s="21">
        <v>15000</v>
      </c>
      <c r="E129" s="21">
        <f>E130</f>
        <v>0</v>
      </c>
      <c r="F129" s="42">
        <f t="shared" si="1"/>
        <v>0</v>
      </c>
    </row>
    <row r="130" spans="1:6" x14ac:dyDescent="0.25">
      <c r="A130" s="22" t="s">
        <v>217</v>
      </c>
      <c r="B130" s="23" t="s">
        <v>218</v>
      </c>
      <c r="C130" s="24">
        <v>15000</v>
      </c>
      <c r="E130" s="24">
        <v>0</v>
      </c>
      <c r="F130" s="43">
        <f t="shared" si="1"/>
        <v>0</v>
      </c>
    </row>
    <row r="131" spans="1:6" ht="24" x14ac:dyDescent="0.25">
      <c r="A131" s="25" t="s">
        <v>219</v>
      </c>
      <c r="B131" s="26" t="s">
        <v>220</v>
      </c>
      <c r="C131" s="27">
        <v>15000</v>
      </c>
      <c r="E131" s="27">
        <v>0</v>
      </c>
      <c r="F131" s="44">
        <f t="shared" si="1"/>
        <v>0</v>
      </c>
    </row>
    <row r="132" spans="1:6" ht="24" x14ac:dyDescent="0.25">
      <c r="A132" s="19" t="s">
        <v>221</v>
      </c>
      <c r="B132" s="20" t="s">
        <v>222</v>
      </c>
      <c r="C132" s="21">
        <v>31073.26</v>
      </c>
      <c r="E132" s="21">
        <f>E133</f>
        <v>29696.73</v>
      </c>
      <c r="F132" s="42">
        <f t="shared" si="1"/>
        <v>0.95570049618224806</v>
      </c>
    </row>
    <row r="133" spans="1:6" x14ac:dyDescent="0.25">
      <c r="A133" s="22" t="s">
        <v>223</v>
      </c>
      <c r="B133" s="23" t="s">
        <v>224</v>
      </c>
      <c r="C133" s="24">
        <v>31073.26</v>
      </c>
      <c r="E133" s="24">
        <f>E134</f>
        <v>29696.73</v>
      </c>
      <c r="F133" s="43">
        <f t="shared" si="1"/>
        <v>0.95570049618224806</v>
      </c>
    </row>
    <row r="134" spans="1:6" x14ac:dyDescent="0.25">
      <c r="A134" s="25" t="s">
        <v>225</v>
      </c>
      <c r="B134" s="26" t="s">
        <v>224</v>
      </c>
      <c r="C134" s="27">
        <v>31073.26</v>
      </c>
      <c r="E134" s="27">
        <v>29696.73</v>
      </c>
      <c r="F134" s="44">
        <f t="shared" si="1"/>
        <v>0.95570049618224806</v>
      </c>
    </row>
    <row r="135" spans="1:6" ht="24" x14ac:dyDescent="0.25">
      <c r="A135" s="19" t="s">
        <v>226</v>
      </c>
      <c r="B135" s="20" t="s">
        <v>227</v>
      </c>
      <c r="C135" s="21">
        <v>50000</v>
      </c>
      <c r="E135" s="21">
        <v>0</v>
      </c>
      <c r="F135" s="42">
        <f t="shared" si="1"/>
        <v>0</v>
      </c>
    </row>
    <row r="136" spans="1:6" x14ac:dyDescent="0.25">
      <c r="A136" s="22" t="s">
        <v>228</v>
      </c>
      <c r="B136" s="23" t="s">
        <v>229</v>
      </c>
      <c r="C136" s="24">
        <v>50000</v>
      </c>
      <c r="E136" s="24">
        <v>0</v>
      </c>
      <c r="F136" s="43">
        <f t="shared" si="1"/>
        <v>0</v>
      </c>
    </row>
    <row r="137" spans="1:6" x14ac:dyDescent="0.25">
      <c r="A137" s="25" t="s">
        <v>230</v>
      </c>
      <c r="B137" s="26" t="s">
        <v>231</v>
      </c>
      <c r="C137" s="27">
        <v>50000</v>
      </c>
      <c r="E137" s="27">
        <v>0</v>
      </c>
      <c r="F137" s="44">
        <f t="shared" si="1"/>
        <v>0</v>
      </c>
    </row>
    <row r="138" spans="1:6" ht="24" x14ac:dyDescent="0.25">
      <c r="A138" s="19" t="s">
        <v>232</v>
      </c>
      <c r="B138" s="20" t="s">
        <v>233</v>
      </c>
      <c r="C138" s="21">
        <v>150000</v>
      </c>
      <c r="E138" s="21">
        <v>0</v>
      </c>
      <c r="F138" s="42">
        <f t="shared" si="1"/>
        <v>0</v>
      </c>
    </row>
    <row r="139" spans="1:6" ht="24" x14ac:dyDescent="0.25">
      <c r="A139" s="22" t="s">
        <v>201</v>
      </c>
      <c r="B139" s="23" t="s">
        <v>202</v>
      </c>
      <c r="C139" s="24">
        <v>150000</v>
      </c>
      <c r="E139" s="24">
        <v>0</v>
      </c>
      <c r="F139" s="43">
        <f t="shared" si="1"/>
        <v>0</v>
      </c>
    </row>
    <row r="140" spans="1:6" x14ac:dyDescent="0.25">
      <c r="A140" s="25" t="s">
        <v>203</v>
      </c>
      <c r="B140" s="26" t="s">
        <v>204</v>
      </c>
      <c r="C140" s="27">
        <v>150000</v>
      </c>
      <c r="E140" s="27">
        <v>0</v>
      </c>
      <c r="F140" s="44">
        <f t="shared" si="1"/>
        <v>0</v>
      </c>
    </row>
    <row r="141" spans="1:6" x14ac:dyDescent="0.25">
      <c r="A141" s="16" t="s">
        <v>234</v>
      </c>
      <c r="B141" s="17" t="s">
        <v>235</v>
      </c>
      <c r="C141" s="18">
        <v>36270</v>
      </c>
      <c r="E141" s="18">
        <f>E142+E145+E148+E151+E154+E157</f>
        <v>4486.2700000000004</v>
      </c>
      <c r="F141" s="41">
        <f t="shared" si="1"/>
        <v>0.12369092914254205</v>
      </c>
    </row>
    <row r="142" spans="1:6" ht="24" x14ac:dyDescent="0.25">
      <c r="A142" s="19" t="s">
        <v>236</v>
      </c>
      <c r="B142" s="20" t="s">
        <v>237</v>
      </c>
      <c r="C142" s="21">
        <v>6000</v>
      </c>
      <c r="E142" s="21">
        <f>E143</f>
        <v>3540.32</v>
      </c>
      <c r="F142" s="42">
        <f t="shared" si="1"/>
        <v>0.59005333333333332</v>
      </c>
    </row>
    <row r="143" spans="1:6" x14ac:dyDescent="0.25">
      <c r="A143" s="22" t="s">
        <v>110</v>
      </c>
      <c r="B143" s="23" t="s">
        <v>111</v>
      </c>
      <c r="C143" s="24">
        <v>6000</v>
      </c>
      <c r="E143" s="24">
        <f>E144</f>
        <v>3540.32</v>
      </c>
      <c r="F143" s="43">
        <f t="shared" si="1"/>
        <v>0.59005333333333332</v>
      </c>
    </row>
    <row r="144" spans="1:6" x14ac:dyDescent="0.25">
      <c r="A144" s="25" t="s">
        <v>238</v>
      </c>
      <c r="B144" s="26" t="s">
        <v>239</v>
      </c>
      <c r="C144" s="27">
        <v>6000</v>
      </c>
      <c r="E144" s="27">
        <v>3540.32</v>
      </c>
      <c r="F144" s="44">
        <f t="shared" si="1"/>
        <v>0.59005333333333332</v>
      </c>
    </row>
    <row r="145" spans="1:6" ht="24" x14ac:dyDescent="0.25">
      <c r="A145" s="19" t="s">
        <v>240</v>
      </c>
      <c r="B145" s="20" t="s">
        <v>241</v>
      </c>
      <c r="C145" s="21">
        <v>3000</v>
      </c>
      <c r="E145" s="21">
        <f>E146</f>
        <v>945.95</v>
      </c>
      <c r="F145" s="42">
        <f t="shared" ref="F145:F208" si="2">E145/C145</f>
        <v>0.31531666666666669</v>
      </c>
    </row>
    <row r="146" spans="1:6" x14ac:dyDescent="0.25">
      <c r="A146" s="22" t="s">
        <v>242</v>
      </c>
      <c r="B146" s="23" t="s">
        <v>243</v>
      </c>
      <c r="C146" s="24">
        <v>3000</v>
      </c>
      <c r="E146" s="24">
        <f>E147</f>
        <v>945.95</v>
      </c>
      <c r="F146" s="43">
        <f t="shared" si="2"/>
        <v>0.31531666666666669</v>
      </c>
    </row>
    <row r="147" spans="1:6" ht="24" x14ac:dyDescent="0.25">
      <c r="A147" s="25" t="s">
        <v>244</v>
      </c>
      <c r="B147" s="26" t="s">
        <v>245</v>
      </c>
      <c r="C147" s="27">
        <v>3000</v>
      </c>
      <c r="E147" s="27">
        <v>945.95</v>
      </c>
      <c r="F147" s="44">
        <f t="shared" si="2"/>
        <v>0.31531666666666669</v>
      </c>
    </row>
    <row r="148" spans="1:6" ht="24" x14ac:dyDescent="0.25">
      <c r="A148" s="19" t="s">
        <v>246</v>
      </c>
      <c r="B148" s="20" t="s">
        <v>247</v>
      </c>
      <c r="C148" s="21">
        <v>7970</v>
      </c>
      <c r="E148" s="21">
        <f>E149</f>
        <v>0</v>
      </c>
      <c r="F148" s="42">
        <f t="shared" si="2"/>
        <v>0</v>
      </c>
    </row>
    <row r="149" spans="1:6" x14ac:dyDescent="0.25">
      <c r="A149" s="22" t="s">
        <v>248</v>
      </c>
      <c r="B149" s="23" t="s">
        <v>249</v>
      </c>
      <c r="C149" s="24">
        <v>7970</v>
      </c>
      <c r="E149" s="24">
        <v>0</v>
      </c>
      <c r="F149" s="43">
        <f t="shared" si="2"/>
        <v>0</v>
      </c>
    </row>
    <row r="150" spans="1:6" x14ac:dyDescent="0.25">
      <c r="A150" s="25" t="s">
        <v>250</v>
      </c>
      <c r="B150" s="26" t="s">
        <v>251</v>
      </c>
      <c r="C150" s="27">
        <v>7970</v>
      </c>
      <c r="E150" s="27">
        <v>0</v>
      </c>
      <c r="F150" s="44">
        <f t="shared" si="2"/>
        <v>0</v>
      </c>
    </row>
    <row r="151" spans="1:6" ht="24" x14ac:dyDescent="0.25">
      <c r="A151" s="19" t="s">
        <v>252</v>
      </c>
      <c r="B151" s="20" t="s">
        <v>253</v>
      </c>
      <c r="C151" s="21">
        <v>0</v>
      </c>
      <c r="E151" s="21">
        <f>E152</f>
        <v>0</v>
      </c>
      <c r="F151" s="42">
        <v>0</v>
      </c>
    </row>
    <row r="152" spans="1:6" x14ac:dyDescent="0.25">
      <c r="A152" s="22" t="s">
        <v>248</v>
      </c>
      <c r="B152" s="23" t="s">
        <v>249</v>
      </c>
      <c r="C152" s="24">
        <v>0</v>
      </c>
      <c r="E152" s="24">
        <v>0</v>
      </c>
      <c r="F152" s="43">
        <v>0</v>
      </c>
    </row>
    <row r="153" spans="1:6" x14ac:dyDescent="0.25">
      <c r="A153" s="25" t="s">
        <v>254</v>
      </c>
      <c r="B153" s="26" t="s">
        <v>255</v>
      </c>
      <c r="C153" s="27">
        <v>0</v>
      </c>
      <c r="E153" s="27">
        <v>0</v>
      </c>
      <c r="F153" s="44">
        <v>0</v>
      </c>
    </row>
    <row r="154" spans="1:6" ht="24" x14ac:dyDescent="0.25">
      <c r="A154" s="19" t="s">
        <v>256</v>
      </c>
      <c r="B154" s="20" t="s">
        <v>257</v>
      </c>
      <c r="C154" s="21">
        <v>13300</v>
      </c>
      <c r="E154" s="21">
        <f>E155</f>
        <v>0</v>
      </c>
      <c r="F154" s="42">
        <f t="shared" si="2"/>
        <v>0</v>
      </c>
    </row>
    <row r="155" spans="1:6" x14ac:dyDescent="0.25">
      <c r="A155" s="22" t="s">
        <v>242</v>
      </c>
      <c r="B155" s="23" t="s">
        <v>243</v>
      </c>
      <c r="C155" s="24">
        <v>13300</v>
      </c>
      <c r="E155" s="24">
        <v>0</v>
      </c>
      <c r="F155" s="43">
        <f t="shared" si="2"/>
        <v>0</v>
      </c>
    </row>
    <row r="156" spans="1:6" ht="24" x14ac:dyDescent="0.25">
      <c r="A156" s="25" t="s">
        <v>244</v>
      </c>
      <c r="B156" s="26" t="s">
        <v>245</v>
      </c>
      <c r="C156" s="27">
        <v>13300</v>
      </c>
      <c r="E156" s="27">
        <v>0</v>
      </c>
      <c r="F156" s="44">
        <f t="shared" si="2"/>
        <v>0</v>
      </c>
    </row>
    <row r="157" spans="1:6" ht="24" x14ac:dyDescent="0.25">
      <c r="A157" s="19" t="s">
        <v>258</v>
      </c>
      <c r="B157" s="20" t="s">
        <v>259</v>
      </c>
      <c r="C157" s="21">
        <v>6000</v>
      </c>
      <c r="E157" s="21">
        <f>E158</f>
        <v>0</v>
      </c>
      <c r="F157" s="42">
        <f t="shared" si="2"/>
        <v>0</v>
      </c>
    </row>
    <row r="158" spans="1:6" x14ac:dyDescent="0.25">
      <c r="A158" s="22" t="s">
        <v>260</v>
      </c>
      <c r="B158" s="23" t="s">
        <v>261</v>
      </c>
      <c r="C158" s="24">
        <v>6000</v>
      </c>
      <c r="E158" s="24">
        <v>0</v>
      </c>
      <c r="F158" s="43">
        <f t="shared" si="2"/>
        <v>0</v>
      </c>
    </row>
    <row r="159" spans="1:6" x14ac:dyDescent="0.25">
      <c r="A159" s="25" t="s">
        <v>262</v>
      </c>
      <c r="B159" s="26" t="s">
        <v>263</v>
      </c>
      <c r="C159" s="27">
        <v>6000</v>
      </c>
      <c r="E159" s="27">
        <v>0</v>
      </c>
      <c r="F159" s="44">
        <f t="shared" si="2"/>
        <v>0</v>
      </c>
    </row>
    <row r="160" spans="1:6" x14ac:dyDescent="0.25">
      <c r="A160" s="16" t="s">
        <v>264</v>
      </c>
      <c r="B160" s="17" t="s">
        <v>265</v>
      </c>
      <c r="C160" s="18">
        <v>9500</v>
      </c>
      <c r="E160" s="18">
        <f>E161</f>
        <v>0</v>
      </c>
      <c r="F160" s="41">
        <f t="shared" si="2"/>
        <v>0</v>
      </c>
    </row>
    <row r="161" spans="1:6" ht="24" x14ac:dyDescent="0.25">
      <c r="A161" s="19" t="s">
        <v>266</v>
      </c>
      <c r="B161" s="20" t="s">
        <v>267</v>
      </c>
      <c r="C161" s="21">
        <v>9500</v>
      </c>
      <c r="E161" s="21">
        <f>E162</f>
        <v>0</v>
      </c>
      <c r="F161" s="42">
        <f t="shared" si="2"/>
        <v>0</v>
      </c>
    </row>
    <row r="162" spans="1:6" x14ac:dyDescent="0.25">
      <c r="A162" s="22" t="s">
        <v>268</v>
      </c>
      <c r="B162" s="23" t="s">
        <v>269</v>
      </c>
      <c r="C162" s="24">
        <v>6500</v>
      </c>
      <c r="E162" s="24">
        <v>0</v>
      </c>
      <c r="F162" s="43">
        <f t="shared" si="2"/>
        <v>0</v>
      </c>
    </row>
    <row r="163" spans="1:6" x14ac:dyDescent="0.25">
      <c r="A163" s="25" t="s">
        <v>270</v>
      </c>
      <c r="B163" s="26" t="s">
        <v>271</v>
      </c>
      <c r="C163" s="27">
        <v>3000</v>
      </c>
      <c r="E163" s="27">
        <v>0</v>
      </c>
      <c r="F163" s="44">
        <f t="shared" si="2"/>
        <v>0</v>
      </c>
    </row>
    <row r="164" spans="1:6" x14ac:dyDescent="0.25">
      <c r="A164" s="25" t="s">
        <v>272</v>
      </c>
      <c r="B164" s="26" t="s">
        <v>273</v>
      </c>
      <c r="C164" s="27">
        <v>3500</v>
      </c>
      <c r="E164" s="27">
        <v>0</v>
      </c>
      <c r="F164" s="44">
        <f t="shared" si="2"/>
        <v>0</v>
      </c>
    </row>
    <row r="165" spans="1:6" x14ac:dyDescent="0.25">
      <c r="A165" s="22" t="s">
        <v>274</v>
      </c>
      <c r="B165" s="23" t="s">
        <v>275</v>
      </c>
      <c r="C165" s="24">
        <v>3000</v>
      </c>
      <c r="E165" s="24">
        <v>0</v>
      </c>
      <c r="F165" s="43">
        <f t="shared" si="2"/>
        <v>0</v>
      </c>
    </row>
    <row r="166" spans="1:6" x14ac:dyDescent="0.25">
      <c r="A166" s="25" t="s">
        <v>276</v>
      </c>
      <c r="B166" s="26" t="s">
        <v>275</v>
      </c>
      <c r="C166" s="27">
        <v>3000</v>
      </c>
      <c r="E166" s="27">
        <v>0</v>
      </c>
      <c r="F166" s="44">
        <f t="shared" si="2"/>
        <v>0</v>
      </c>
    </row>
    <row r="167" spans="1:6" x14ac:dyDescent="0.25">
      <c r="A167" s="16" t="s">
        <v>277</v>
      </c>
      <c r="B167" s="17" t="s">
        <v>278</v>
      </c>
      <c r="C167" s="18">
        <v>481846.75</v>
      </c>
      <c r="E167" s="18">
        <f>E168+E171+E174+E177+E180+E183+E186+E189</f>
        <v>165903.5</v>
      </c>
      <c r="F167" s="41">
        <f t="shared" si="2"/>
        <v>0.34430760402555377</v>
      </c>
    </row>
    <row r="168" spans="1:6" ht="24" x14ac:dyDescent="0.25">
      <c r="A168" s="19" t="s">
        <v>279</v>
      </c>
      <c r="B168" s="20" t="s">
        <v>280</v>
      </c>
      <c r="C168" s="21">
        <v>190000</v>
      </c>
      <c r="E168" s="21">
        <f>E169</f>
        <v>165903.5</v>
      </c>
      <c r="F168" s="42">
        <f t="shared" si="2"/>
        <v>0.87317631578947363</v>
      </c>
    </row>
    <row r="169" spans="1:6" x14ac:dyDescent="0.25">
      <c r="A169" s="22" t="s">
        <v>217</v>
      </c>
      <c r="B169" s="23" t="s">
        <v>218</v>
      </c>
      <c r="C169" s="24">
        <v>190000</v>
      </c>
      <c r="E169" s="24">
        <f>E170</f>
        <v>165903.5</v>
      </c>
      <c r="F169" s="43">
        <f t="shared" si="2"/>
        <v>0.87317631578947363</v>
      </c>
    </row>
    <row r="170" spans="1:6" ht="24" x14ac:dyDescent="0.25">
      <c r="A170" s="25" t="s">
        <v>219</v>
      </c>
      <c r="B170" s="26" t="s">
        <v>220</v>
      </c>
      <c r="C170" s="27">
        <v>190000</v>
      </c>
      <c r="E170" s="27">
        <v>165903.5</v>
      </c>
      <c r="F170" s="44">
        <f t="shared" si="2"/>
        <v>0.87317631578947363</v>
      </c>
    </row>
    <row r="171" spans="1:6" ht="24" x14ac:dyDescent="0.25">
      <c r="A171" s="19" t="s">
        <v>281</v>
      </c>
      <c r="B171" s="20" t="s">
        <v>282</v>
      </c>
      <c r="C171" s="21">
        <v>82000</v>
      </c>
      <c r="E171" s="21">
        <f>E172</f>
        <v>0</v>
      </c>
      <c r="F171" s="42">
        <f t="shared" si="2"/>
        <v>0</v>
      </c>
    </row>
    <row r="172" spans="1:6" x14ac:dyDescent="0.25">
      <c r="A172" s="22" t="s">
        <v>283</v>
      </c>
      <c r="B172" s="23" t="s">
        <v>284</v>
      </c>
      <c r="C172" s="24">
        <v>82000</v>
      </c>
      <c r="E172" s="24">
        <v>0</v>
      </c>
      <c r="F172" s="43">
        <f t="shared" si="2"/>
        <v>0</v>
      </c>
    </row>
    <row r="173" spans="1:6" x14ac:dyDescent="0.25">
      <c r="A173" s="25" t="s">
        <v>285</v>
      </c>
      <c r="B173" s="26" t="s">
        <v>286</v>
      </c>
      <c r="C173" s="27">
        <v>82000</v>
      </c>
      <c r="E173" s="27">
        <v>0</v>
      </c>
      <c r="F173" s="44">
        <f t="shared" si="2"/>
        <v>0</v>
      </c>
    </row>
    <row r="174" spans="1:6" ht="24" x14ac:dyDescent="0.25">
      <c r="A174" s="19" t="s">
        <v>287</v>
      </c>
      <c r="B174" s="20" t="s">
        <v>288</v>
      </c>
      <c r="C174" s="21">
        <v>30600</v>
      </c>
      <c r="E174" s="21">
        <f>E175</f>
        <v>0</v>
      </c>
      <c r="F174" s="42">
        <f t="shared" si="2"/>
        <v>0</v>
      </c>
    </row>
    <row r="175" spans="1:6" x14ac:dyDescent="0.25">
      <c r="A175" s="22" t="s">
        <v>283</v>
      </c>
      <c r="B175" s="23" t="s">
        <v>284</v>
      </c>
      <c r="C175" s="24">
        <v>30600</v>
      </c>
      <c r="E175" s="24">
        <v>0</v>
      </c>
      <c r="F175" s="43">
        <f t="shared" si="2"/>
        <v>0</v>
      </c>
    </row>
    <row r="176" spans="1:6" x14ac:dyDescent="0.25">
      <c r="A176" s="25" t="s">
        <v>285</v>
      </c>
      <c r="B176" s="26" t="s">
        <v>286</v>
      </c>
      <c r="C176" s="27">
        <v>30600</v>
      </c>
      <c r="E176" s="27">
        <v>0</v>
      </c>
      <c r="F176" s="44">
        <f t="shared" si="2"/>
        <v>0</v>
      </c>
    </row>
    <row r="177" spans="1:6" ht="24" x14ac:dyDescent="0.25">
      <c r="A177" s="19" t="s">
        <v>289</v>
      </c>
      <c r="B177" s="20" t="s">
        <v>290</v>
      </c>
      <c r="C177" s="21">
        <v>112800</v>
      </c>
      <c r="E177" s="21">
        <f>E178</f>
        <v>0</v>
      </c>
      <c r="F177" s="42">
        <f t="shared" si="2"/>
        <v>0</v>
      </c>
    </row>
    <row r="178" spans="1:6" x14ac:dyDescent="0.25">
      <c r="A178" s="22" t="s">
        <v>283</v>
      </c>
      <c r="B178" s="23" t="s">
        <v>284</v>
      </c>
      <c r="C178" s="24">
        <v>112800</v>
      </c>
      <c r="E178" s="24">
        <v>0</v>
      </c>
      <c r="F178" s="43">
        <f t="shared" si="2"/>
        <v>0</v>
      </c>
    </row>
    <row r="179" spans="1:6" x14ac:dyDescent="0.25">
      <c r="A179" s="25" t="s">
        <v>285</v>
      </c>
      <c r="B179" s="26" t="s">
        <v>286</v>
      </c>
      <c r="C179" s="27">
        <v>112800</v>
      </c>
      <c r="E179" s="27">
        <v>0</v>
      </c>
      <c r="F179" s="44">
        <f t="shared" si="2"/>
        <v>0</v>
      </c>
    </row>
    <row r="180" spans="1:6" ht="24" x14ac:dyDescent="0.25">
      <c r="A180" s="19" t="s">
        <v>291</v>
      </c>
      <c r="B180" s="20" t="s">
        <v>292</v>
      </c>
      <c r="C180" s="21">
        <v>33200</v>
      </c>
      <c r="E180" s="21">
        <f>E181</f>
        <v>0</v>
      </c>
      <c r="F180" s="42">
        <f t="shared" si="2"/>
        <v>0</v>
      </c>
    </row>
    <row r="181" spans="1:6" x14ac:dyDescent="0.25">
      <c r="A181" s="22" t="s">
        <v>283</v>
      </c>
      <c r="B181" s="23" t="s">
        <v>284</v>
      </c>
      <c r="C181" s="24">
        <v>33200</v>
      </c>
      <c r="E181" s="24">
        <v>0</v>
      </c>
      <c r="F181" s="43">
        <f t="shared" si="2"/>
        <v>0</v>
      </c>
    </row>
    <row r="182" spans="1:6" x14ac:dyDescent="0.25">
      <c r="A182" s="25" t="s">
        <v>285</v>
      </c>
      <c r="B182" s="26" t="s">
        <v>286</v>
      </c>
      <c r="C182" s="27">
        <v>33200</v>
      </c>
      <c r="E182" s="27">
        <v>0</v>
      </c>
      <c r="F182" s="44">
        <f t="shared" si="2"/>
        <v>0</v>
      </c>
    </row>
    <row r="183" spans="1:6" ht="24" x14ac:dyDescent="0.25">
      <c r="A183" s="19" t="s">
        <v>293</v>
      </c>
      <c r="B183" s="20" t="s">
        <v>294</v>
      </c>
      <c r="C183" s="21">
        <v>10620</v>
      </c>
      <c r="E183" s="21">
        <f>E184</f>
        <v>0</v>
      </c>
      <c r="F183" s="42">
        <f t="shared" si="2"/>
        <v>0</v>
      </c>
    </row>
    <row r="184" spans="1:6" x14ac:dyDescent="0.25">
      <c r="A184" s="22" t="s">
        <v>283</v>
      </c>
      <c r="B184" s="23" t="s">
        <v>284</v>
      </c>
      <c r="C184" s="24">
        <v>10620</v>
      </c>
      <c r="E184" s="24">
        <v>0</v>
      </c>
      <c r="F184" s="43">
        <f t="shared" si="2"/>
        <v>0</v>
      </c>
    </row>
    <row r="185" spans="1:6" x14ac:dyDescent="0.25">
      <c r="A185" s="25" t="s">
        <v>285</v>
      </c>
      <c r="B185" s="26" t="s">
        <v>286</v>
      </c>
      <c r="C185" s="27">
        <v>10620</v>
      </c>
      <c r="E185" s="27">
        <v>0</v>
      </c>
      <c r="F185" s="44">
        <f t="shared" si="2"/>
        <v>0</v>
      </c>
    </row>
    <row r="186" spans="1:6" ht="24" x14ac:dyDescent="0.25">
      <c r="A186" s="19" t="s">
        <v>295</v>
      </c>
      <c r="B186" s="20" t="s">
        <v>296</v>
      </c>
      <c r="C186" s="21">
        <v>6700</v>
      </c>
      <c r="E186" s="21">
        <f>E187</f>
        <v>0</v>
      </c>
      <c r="F186" s="42">
        <f t="shared" si="2"/>
        <v>0</v>
      </c>
    </row>
    <row r="187" spans="1:6" x14ac:dyDescent="0.25">
      <c r="A187" s="22" t="s">
        <v>283</v>
      </c>
      <c r="B187" s="23" t="s">
        <v>284</v>
      </c>
      <c r="C187" s="24">
        <v>6700</v>
      </c>
      <c r="E187" s="24">
        <v>0</v>
      </c>
      <c r="F187" s="43">
        <f t="shared" si="2"/>
        <v>0</v>
      </c>
    </row>
    <row r="188" spans="1:6" x14ac:dyDescent="0.25">
      <c r="A188" s="25" t="s">
        <v>285</v>
      </c>
      <c r="B188" s="26" t="s">
        <v>286</v>
      </c>
      <c r="C188" s="27">
        <v>6700</v>
      </c>
      <c r="E188" s="27">
        <v>0</v>
      </c>
      <c r="F188" s="44">
        <f t="shared" si="2"/>
        <v>0</v>
      </c>
    </row>
    <row r="189" spans="1:6" ht="24" x14ac:dyDescent="0.25">
      <c r="A189" s="19" t="s">
        <v>297</v>
      </c>
      <c r="B189" s="20" t="s">
        <v>298</v>
      </c>
      <c r="C189" s="21">
        <v>15926.75</v>
      </c>
      <c r="E189" s="21">
        <f>E190</f>
        <v>0</v>
      </c>
      <c r="F189" s="42">
        <f t="shared" si="2"/>
        <v>0</v>
      </c>
    </row>
    <row r="190" spans="1:6" x14ac:dyDescent="0.25">
      <c r="A190" s="22" t="s">
        <v>283</v>
      </c>
      <c r="B190" s="23" t="s">
        <v>284</v>
      </c>
      <c r="C190" s="24">
        <v>15926.75</v>
      </c>
      <c r="E190" s="24">
        <v>0</v>
      </c>
      <c r="F190" s="43">
        <f t="shared" si="2"/>
        <v>0</v>
      </c>
    </row>
    <row r="191" spans="1:6" x14ac:dyDescent="0.25">
      <c r="A191" s="25" t="s">
        <v>285</v>
      </c>
      <c r="B191" s="26" t="s">
        <v>286</v>
      </c>
      <c r="C191" s="27">
        <v>15926.75</v>
      </c>
      <c r="E191" s="27">
        <v>0</v>
      </c>
      <c r="F191" s="44">
        <f t="shared" si="2"/>
        <v>0</v>
      </c>
    </row>
    <row r="192" spans="1:6" x14ac:dyDescent="0.25">
      <c r="A192" s="16" t="s">
        <v>299</v>
      </c>
      <c r="B192" s="17" t="s">
        <v>300</v>
      </c>
      <c r="C192" s="18">
        <v>49492</v>
      </c>
      <c r="E192" s="18">
        <f>E193+E196+E199+E202</f>
        <v>18864</v>
      </c>
      <c r="F192" s="41">
        <f t="shared" si="2"/>
        <v>0.38115250949648427</v>
      </c>
    </row>
    <row r="193" spans="1:6" ht="24" x14ac:dyDescent="0.25">
      <c r="A193" s="19" t="s">
        <v>301</v>
      </c>
      <c r="B193" s="20" t="s">
        <v>302</v>
      </c>
      <c r="C193" s="21">
        <v>46000</v>
      </c>
      <c r="E193" s="21">
        <f>E194</f>
        <v>16700</v>
      </c>
      <c r="F193" s="42">
        <f t="shared" si="2"/>
        <v>0.36304347826086958</v>
      </c>
    </row>
    <row r="194" spans="1:6" x14ac:dyDescent="0.25">
      <c r="A194" s="22" t="s">
        <v>27</v>
      </c>
      <c r="B194" s="23" t="s">
        <v>28</v>
      </c>
      <c r="C194" s="24">
        <v>46000</v>
      </c>
      <c r="E194" s="24">
        <f>E195</f>
        <v>16700</v>
      </c>
      <c r="F194" s="43">
        <f t="shared" si="2"/>
        <v>0.36304347826086958</v>
      </c>
    </row>
    <row r="195" spans="1:6" x14ac:dyDescent="0.25">
      <c r="A195" s="25" t="s">
        <v>29</v>
      </c>
      <c r="B195" s="26" t="s">
        <v>30</v>
      </c>
      <c r="C195" s="27">
        <v>46000</v>
      </c>
      <c r="E195" s="27">
        <v>16700</v>
      </c>
      <c r="F195" s="44">
        <f t="shared" si="2"/>
        <v>0.36304347826086958</v>
      </c>
    </row>
    <row r="196" spans="1:6" ht="24" x14ac:dyDescent="0.25">
      <c r="A196" s="19" t="s">
        <v>303</v>
      </c>
      <c r="B196" s="20" t="s">
        <v>304</v>
      </c>
      <c r="C196" s="21">
        <v>664</v>
      </c>
      <c r="E196" s="21">
        <f>E197</f>
        <v>0</v>
      </c>
      <c r="F196" s="42">
        <f t="shared" si="2"/>
        <v>0</v>
      </c>
    </row>
    <row r="197" spans="1:6" x14ac:dyDescent="0.25">
      <c r="A197" s="22" t="s">
        <v>27</v>
      </c>
      <c r="B197" s="23" t="s">
        <v>28</v>
      </c>
      <c r="C197" s="24">
        <v>664</v>
      </c>
      <c r="E197" s="24">
        <v>0</v>
      </c>
      <c r="F197" s="43">
        <f t="shared" si="2"/>
        <v>0</v>
      </c>
    </row>
    <row r="198" spans="1:6" x14ac:dyDescent="0.25">
      <c r="A198" s="25" t="s">
        <v>29</v>
      </c>
      <c r="B198" s="26" t="s">
        <v>30</v>
      </c>
      <c r="C198" s="27">
        <v>664</v>
      </c>
      <c r="E198" s="27">
        <v>0</v>
      </c>
      <c r="F198" s="44">
        <f t="shared" si="2"/>
        <v>0</v>
      </c>
    </row>
    <row r="199" spans="1:6" ht="24" x14ac:dyDescent="0.25">
      <c r="A199" s="19" t="s">
        <v>305</v>
      </c>
      <c r="B199" s="20" t="s">
        <v>306</v>
      </c>
      <c r="C199" s="21">
        <v>1328</v>
      </c>
      <c r="E199" s="21">
        <f>E200</f>
        <v>664</v>
      </c>
      <c r="F199" s="42">
        <f t="shared" si="2"/>
        <v>0.5</v>
      </c>
    </row>
    <row r="200" spans="1:6" x14ac:dyDescent="0.25">
      <c r="A200" s="22" t="s">
        <v>27</v>
      </c>
      <c r="B200" s="23" t="s">
        <v>28</v>
      </c>
      <c r="C200" s="24">
        <v>1328</v>
      </c>
      <c r="E200" s="24">
        <f>E201</f>
        <v>664</v>
      </c>
      <c r="F200" s="43">
        <f t="shared" si="2"/>
        <v>0.5</v>
      </c>
    </row>
    <row r="201" spans="1:6" x14ac:dyDescent="0.25">
      <c r="A201" s="25" t="s">
        <v>307</v>
      </c>
      <c r="B201" s="26" t="s">
        <v>308</v>
      </c>
      <c r="C201" s="27">
        <v>1328</v>
      </c>
      <c r="E201" s="27">
        <v>664</v>
      </c>
      <c r="F201" s="44">
        <f t="shared" si="2"/>
        <v>0.5</v>
      </c>
    </row>
    <row r="202" spans="1:6" ht="24" x14ac:dyDescent="0.25">
      <c r="A202" s="19" t="s">
        <v>309</v>
      </c>
      <c r="B202" s="20" t="s">
        <v>310</v>
      </c>
      <c r="C202" s="21">
        <v>1500</v>
      </c>
      <c r="E202" s="21">
        <f>E203</f>
        <v>1500</v>
      </c>
      <c r="F202" s="42">
        <f t="shared" si="2"/>
        <v>1</v>
      </c>
    </row>
    <row r="203" spans="1:6" x14ac:dyDescent="0.25">
      <c r="A203" s="22" t="s">
        <v>27</v>
      </c>
      <c r="B203" s="23" t="s">
        <v>28</v>
      </c>
      <c r="C203" s="24">
        <v>1500</v>
      </c>
      <c r="E203" s="24">
        <f>E204</f>
        <v>1500</v>
      </c>
      <c r="F203" s="43">
        <f t="shared" si="2"/>
        <v>1</v>
      </c>
    </row>
    <row r="204" spans="1:6" x14ac:dyDescent="0.25">
      <c r="A204" s="25" t="s">
        <v>29</v>
      </c>
      <c r="B204" s="26" t="s">
        <v>30</v>
      </c>
      <c r="C204" s="27">
        <v>1500</v>
      </c>
      <c r="E204" s="27">
        <v>1500</v>
      </c>
      <c r="F204" s="44">
        <f t="shared" si="2"/>
        <v>1</v>
      </c>
    </row>
    <row r="205" spans="1:6" x14ac:dyDescent="0.25">
      <c r="A205" s="16" t="s">
        <v>311</v>
      </c>
      <c r="B205" s="17" t="s">
        <v>312</v>
      </c>
      <c r="C205" s="18">
        <v>344469</v>
      </c>
      <c r="E205" s="18">
        <f>E206+E209+E212+E215+E218+E221+E224+E227+E230+E233</f>
        <v>113926.61</v>
      </c>
      <c r="F205" s="41">
        <f t="shared" si="2"/>
        <v>0.33073109626700808</v>
      </c>
    </row>
    <row r="206" spans="1:6" ht="24" x14ac:dyDescent="0.25">
      <c r="A206" s="19" t="s">
        <v>313</v>
      </c>
      <c r="B206" s="20" t="s">
        <v>314</v>
      </c>
      <c r="C206" s="21">
        <v>46460</v>
      </c>
      <c r="E206" s="21">
        <f>E207</f>
        <v>19620.88</v>
      </c>
      <c r="F206" s="42">
        <f t="shared" si="2"/>
        <v>0.42231769263882912</v>
      </c>
    </row>
    <row r="207" spans="1:6" x14ac:dyDescent="0.25">
      <c r="A207" s="22" t="s">
        <v>120</v>
      </c>
      <c r="B207" s="23" t="s">
        <v>121</v>
      </c>
      <c r="C207" s="24">
        <v>46460</v>
      </c>
      <c r="E207" s="24">
        <f>E208</f>
        <v>19620.88</v>
      </c>
      <c r="F207" s="43">
        <f t="shared" si="2"/>
        <v>0.42231769263882912</v>
      </c>
    </row>
    <row r="208" spans="1:6" x14ac:dyDescent="0.25">
      <c r="A208" s="25" t="s">
        <v>126</v>
      </c>
      <c r="B208" s="26" t="s">
        <v>127</v>
      </c>
      <c r="C208" s="27">
        <v>46460</v>
      </c>
      <c r="E208" s="27">
        <v>19620.88</v>
      </c>
      <c r="F208" s="44">
        <f t="shared" si="2"/>
        <v>0.42231769263882912</v>
      </c>
    </row>
    <row r="209" spans="1:6" ht="24" x14ac:dyDescent="0.25">
      <c r="A209" s="19" t="s">
        <v>315</v>
      </c>
      <c r="B209" s="20" t="s">
        <v>316</v>
      </c>
      <c r="C209" s="21">
        <v>20000</v>
      </c>
      <c r="E209" s="21">
        <f>E210</f>
        <v>10271.39</v>
      </c>
      <c r="F209" s="42">
        <f t="shared" ref="F209:F272" si="3">E209/C209</f>
        <v>0.51356950000000001</v>
      </c>
    </row>
    <row r="210" spans="1:6" x14ac:dyDescent="0.25">
      <c r="A210" s="22" t="s">
        <v>120</v>
      </c>
      <c r="B210" s="23" t="s">
        <v>121</v>
      </c>
      <c r="C210" s="24">
        <v>20000</v>
      </c>
      <c r="E210" s="24">
        <f>E211</f>
        <v>10271.39</v>
      </c>
      <c r="F210" s="43">
        <f t="shared" si="3"/>
        <v>0.51356950000000001</v>
      </c>
    </row>
    <row r="211" spans="1:6" x14ac:dyDescent="0.25">
      <c r="A211" s="25" t="s">
        <v>126</v>
      </c>
      <c r="B211" s="26" t="s">
        <v>127</v>
      </c>
      <c r="C211" s="27">
        <v>20000</v>
      </c>
      <c r="E211" s="27">
        <v>10271.39</v>
      </c>
      <c r="F211" s="44">
        <f t="shared" si="3"/>
        <v>0.51356950000000001</v>
      </c>
    </row>
    <row r="212" spans="1:6" ht="24" x14ac:dyDescent="0.25">
      <c r="A212" s="19" t="s">
        <v>317</v>
      </c>
      <c r="B212" s="20" t="s">
        <v>318</v>
      </c>
      <c r="C212" s="21">
        <v>100000</v>
      </c>
      <c r="E212" s="21">
        <f>E213</f>
        <v>44567.28</v>
      </c>
      <c r="F212" s="42">
        <f t="shared" si="3"/>
        <v>0.44567279999999998</v>
      </c>
    </row>
    <row r="213" spans="1:6" x14ac:dyDescent="0.25">
      <c r="A213" s="22" t="s">
        <v>120</v>
      </c>
      <c r="B213" s="23" t="s">
        <v>121</v>
      </c>
      <c r="C213" s="24">
        <v>100000</v>
      </c>
      <c r="E213" s="24">
        <f>E214</f>
        <v>44567.28</v>
      </c>
      <c r="F213" s="43">
        <f t="shared" si="3"/>
        <v>0.44567279999999998</v>
      </c>
    </row>
    <row r="214" spans="1:6" x14ac:dyDescent="0.25">
      <c r="A214" s="25" t="s">
        <v>126</v>
      </c>
      <c r="B214" s="26" t="s">
        <v>127</v>
      </c>
      <c r="C214" s="27">
        <v>100000</v>
      </c>
      <c r="E214" s="27">
        <v>44567.28</v>
      </c>
      <c r="F214" s="44">
        <f t="shared" si="3"/>
        <v>0.44567279999999998</v>
      </c>
    </row>
    <row r="215" spans="1:6" ht="24" x14ac:dyDescent="0.25">
      <c r="A215" s="19" t="s">
        <v>319</v>
      </c>
      <c r="B215" s="20" t="s">
        <v>320</v>
      </c>
      <c r="C215" s="21">
        <v>10618</v>
      </c>
      <c r="E215" s="21">
        <f>E216</f>
        <v>1457.66</v>
      </c>
      <c r="F215" s="42">
        <f t="shared" si="3"/>
        <v>0.13728197400640424</v>
      </c>
    </row>
    <row r="216" spans="1:6" x14ac:dyDescent="0.25">
      <c r="A216" s="22" t="s">
        <v>120</v>
      </c>
      <c r="B216" s="23" t="s">
        <v>121</v>
      </c>
      <c r="C216" s="24">
        <v>10618</v>
      </c>
      <c r="E216" s="24">
        <f>E217</f>
        <v>1457.66</v>
      </c>
      <c r="F216" s="43">
        <f t="shared" si="3"/>
        <v>0.13728197400640424</v>
      </c>
    </row>
    <row r="217" spans="1:6" x14ac:dyDescent="0.25">
      <c r="A217" s="25" t="s">
        <v>126</v>
      </c>
      <c r="B217" s="26" t="s">
        <v>127</v>
      </c>
      <c r="C217" s="27">
        <v>10618</v>
      </c>
      <c r="E217" s="27">
        <v>1457.66</v>
      </c>
      <c r="F217" s="44">
        <f t="shared" si="3"/>
        <v>0.13728197400640424</v>
      </c>
    </row>
    <row r="218" spans="1:6" ht="24" x14ac:dyDescent="0.25">
      <c r="A218" s="19" t="s">
        <v>321</v>
      </c>
      <c r="B218" s="20" t="s">
        <v>322</v>
      </c>
      <c r="C218" s="21">
        <v>5000</v>
      </c>
      <c r="E218" s="21">
        <f>E219</f>
        <v>0</v>
      </c>
      <c r="F218" s="42">
        <f t="shared" si="3"/>
        <v>0</v>
      </c>
    </row>
    <row r="219" spans="1:6" x14ac:dyDescent="0.25">
      <c r="A219" s="22" t="s">
        <v>120</v>
      </c>
      <c r="B219" s="23" t="s">
        <v>121</v>
      </c>
      <c r="C219" s="24">
        <v>5000</v>
      </c>
      <c r="E219" s="24">
        <v>0</v>
      </c>
      <c r="F219" s="43">
        <f t="shared" si="3"/>
        <v>0</v>
      </c>
    </row>
    <row r="220" spans="1:6" x14ac:dyDescent="0.25">
      <c r="A220" s="25" t="s">
        <v>126</v>
      </c>
      <c r="B220" s="26" t="s">
        <v>127</v>
      </c>
      <c r="C220" s="27">
        <v>5000</v>
      </c>
      <c r="E220" s="27">
        <v>0</v>
      </c>
      <c r="F220" s="44">
        <f t="shared" si="3"/>
        <v>0</v>
      </c>
    </row>
    <row r="221" spans="1:6" ht="24" x14ac:dyDescent="0.25">
      <c r="A221" s="19" t="s">
        <v>323</v>
      </c>
      <c r="B221" s="20" t="s">
        <v>324</v>
      </c>
      <c r="C221" s="21">
        <v>1991</v>
      </c>
      <c r="E221" s="21">
        <v>0</v>
      </c>
      <c r="F221" s="42">
        <f t="shared" si="3"/>
        <v>0</v>
      </c>
    </row>
    <row r="222" spans="1:6" x14ac:dyDescent="0.25">
      <c r="A222" s="22" t="s">
        <v>120</v>
      </c>
      <c r="B222" s="23" t="s">
        <v>121</v>
      </c>
      <c r="C222" s="24">
        <v>1991</v>
      </c>
      <c r="E222" s="24">
        <v>0</v>
      </c>
      <c r="F222" s="43">
        <f t="shared" si="3"/>
        <v>0</v>
      </c>
    </row>
    <row r="223" spans="1:6" x14ac:dyDescent="0.25">
      <c r="A223" s="25" t="s">
        <v>126</v>
      </c>
      <c r="B223" s="26" t="s">
        <v>127</v>
      </c>
      <c r="C223" s="27">
        <v>1991</v>
      </c>
      <c r="E223" s="27">
        <v>0</v>
      </c>
      <c r="F223" s="44">
        <f t="shared" si="3"/>
        <v>0</v>
      </c>
    </row>
    <row r="224" spans="1:6" ht="24" x14ac:dyDescent="0.25">
      <c r="A224" s="19" t="s">
        <v>325</v>
      </c>
      <c r="B224" s="20" t="s">
        <v>326</v>
      </c>
      <c r="C224" s="21">
        <v>3400</v>
      </c>
      <c r="E224" s="21">
        <f>E225</f>
        <v>3012.9</v>
      </c>
      <c r="F224" s="42">
        <f t="shared" si="3"/>
        <v>0.8861470588235294</v>
      </c>
    </row>
    <row r="225" spans="1:6" x14ac:dyDescent="0.25">
      <c r="A225" s="22" t="s">
        <v>120</v>
      </c>
      <c r="B225" s="23" t="s">
        <v>121</v>
      </c>
      <c r="C225" s="24">
        <v>3400</v>
      </c>
      <c r="E225" s="24">
        <f>E226</f>
        <v>3012.9</v>
      </c>
      <c r="F225" s="43">
        <f t="shared" si="3"/>
        <v>0.8861470588235294</v>
      </c>
    </row>
    <row r="226" spans="1:6" x14ac:dyDescent="0.25">
      <c r="A226" s="25" t="s">
        <v>126</v>
      </c>
      <c r="B226" s="26" t="s">
        <v>127</v>
      </c>
      <c r="C226" s="27">
        <v>3400</v>
      </c>
      <c r="E226" s="27">
        <v>3012.9</v>
      </c>
      <c r="F226" s="44">
        <f t="shared" si="3"/>
        <v>0.8861470588235294</v>
      </c>
    </row>
    <row r="227" spans="1:6" ht="24" x14ac:dyDescent="0.25">
      <c r="A227" s="19" t="s">
        <v>327</v>
      </c>
      <c r="B227" s="20" t="s">
        <v>328</v>
      </c>
      <c r="C227" s="21">
        <v>35000</v>
      </c>
      <c r="E227" s="21">
        <f>E228</f>
        <v>34996.5</v>
      </c>
      <c r="F227" s="42">
        <f t="shared" si="3"/>
        <v>0.99990000000000001</v>
      </c>
    </row>
    <row r="228" spans="1:6" x14ac:dyDescent="0.25">
      <c r="A228" s="22" t="s">
        <v>248</v>
      </c>
      <c r="B228" s="23" t="s">
        <v>249</v>
      </c>
      <c r="C228" s="24">
        <v>35000</v>
      </c>
      <c r="E228" s="24">
        <f>E229</f>
        <v>34996.5</v>
      </c>
      <c r="F228" s="43">
        <f t="shared" si="3"/>
        <v>0.99990000000000001</v>
      </c>
    </row>
    <row r="229" spans="1:6" x14ac:dyDescent="0.25">
      <c r="A229" s="25" t="s">
        <v>329</v>
      </c>
      <c r="B229" s="26" t="s">
        <v>330</v>
      </c>
      <c r="C229" s="27">
        <v>35000</v>
      </c>
      <c r="E229" s="27">
        <v>34996.5</v>
      </c>
      <c r="F229" s="44">
        <f t="shared" si="3"/>
        <v>0.99990000000000001</v>
      </c>
    </row>
    <row r="230" spans="1:6" ht="24" x14ac:dyDescent="0.25">
      <c r="A230" s="19" t="s">
        <v>331</v>
      </c>
      <c r="B230" s="20" t="s">
        <v>332</v>
      </c>
      <c r="C230" s="21">
        <v>80000</v>
      </c>
      <c r="E230" s="21">
        <f>E231</f>
        <v>0</v>
      </c>
      <c r="F230" s="42">
        <f t="shared" si="3"/>
        <v>0</v>
      </c>
    </row>
    <row r="231" spans="1:6" x14ac:dyDescent="0.25">
      <c r="A231" s="22" t="s">
        <v>248</v>
      </c>
      <c r="B231" s="23" t="s">
        <v>249</v>
      </c>
      <c r="C231" s="24">
        <v>80000</v>
      </c>
      <c r="E231" s="24">
        <v>0</v>
      </c>
      <c r="F231" s="43">
        <f t="shared" si="3"/>
        <v>0</v>
      </c>
    </row>
    <row r="232" spans="1:6" x14ac:dyDescent="0.25">
      <c r="A232" s="25" t="s">
        <v>254</v>
      </c>
      <c r="B232" s="26" t="s">
        <v>255</v>
      </c>
      <c r="C232" s="27">
        <v>80000</v>
      </c>
      <c r="E232" s="27">
        <v>0</v>
      </c>
      <c r="F232" s="44">
        <f t="shared" si="3"/>
        <v>0</v>
      </c>
    </row>
    <row r="233" spans="1:6" ht="24" x14ac:dyDescent="0.25">
      <c r="A233" s="19" t="s">
        <v>333</v>
      </c>
      <c r="B233" s="20" t="s">
        <v>334</v>
      </c>
      <c r="C233" s="21">
        <v>42000</v>
      </c>
      <c r="E233" s="21">
        <f>E234</f>
        <v>0</v>
      </c>
      <c r="F233" s="42">
        <f t="shared" si="3"/>
        <v>0</v>
      </c>
    </row>
    <row r="234" spans="1:6" x14ac:dyDescent="0.25">
      <c r="A234" s="22" t="s">
        <v>248</v>
      </c>
      <c r="B234" s="23" t="s">
        <v>249</v>
      </c>
      <c r="C234" s="24">
        <v>42000</v>
      </c>
      <c r="E234" s="24">
        <v>0</v>
      </c>
      <c r="F234" s="43">
        <f t="shared" si="3"/>
        <v>0</v>
      </c>
    </row>
    <row r="235" spans="1:6" x14ac:dyDescent="0.25">
      <c r="A235" s="25" t="s">
        <v>254</v>
      </c>
      <c r="B235" s="26" t="s">
        <v>255</v>
      </c>
      <c r="C235" s="27">
        <v>42000</v>
      </c>
      <c r="E235" s="27">
        <v>0</v>
      </c>
      <c r="F235" s="44">
        <f t="shared" si="3"/>
        <v>0</v>
      </c>
    </row>
    <row r="236" spans="1:6" x14ac:dyDescent="0.25">
      <c r="A236" s="16" t="s">
        <v>335</v>
      </c>
      <c r="B236" s="17" t="s">
        <v>336</v>
      </c>
      <c r="C236" s="18">
        <v>37826</v>
      </c>
      <c r="E236" s="18">
        <f>E237+E240</f>
        <v>955.73</v>
      </c>
      <c r="F236" s="41">
        <f t="shared" si="3"/>
        <v>2.5266483371226143E-2</v>
      </c>
    </row>
    <row r="237" spans="1:6" ht="24" x14ac:dyDescent="0.25">
      <c r="A237" s="19" t="s">
        <v>337</v>
      </c>
      <c r="B237" s="20" t="s">
        <v>338</v>
      </c>
      <c r="C237" s="21">
        <v>4645</v>
      </c>
      <c r="E237" s="21">
        <f>E238</f>
        <v>955.73</v>
      </c>
      <c r="F237" s="42">
        <f t="shared" si="3"/>
        <v>0.2057545748116254</v>
      </c>
    </row>
    <row r="238" spans="1:6" x14ac:dyDescent="0.25">
      <c r="A238" s="22" t="s">
        <v>339</v>
      </c>
      <c r="B238" s="23" t="s">
        <v>340</v>
      </c>
      <c r="C238" s="24">
        <v>4645</v>
      </c>
      <c r="E238" s="24">
        <f>E239</f>
        <v>955.73</v>
      </c>
      <c r="F238" s="43">
        <f t="shared" si="3"/>
        <v>0.2057545748116254</v>
      </c>
    </row>
    <row r="239" spans="1:6" x14ac:dyDescent="0.25">
      <c r="A239" s="25" t="s">
        <v>341</v>
      </c>
      <c r="B239" s="26" t="s">
        <v>342</v>
      </c>
      <c r="C239" s="27">
        <v>4645</v>
      </c>
      <c r="E239" s="27">
        <v>955.73</v>
      </c>
      <c r="F239" s="44">
        <f t="shared" si="3"/>
        <v>0.2057545748116254</v>
      </c>
    </row>
    <row r="240" spans="1:6" ht="24" x14ac:dyDescent="0.25">
      <c r="A240" s="19" t="s">
        <v>343</v>
      </c>
      <c r="B240" s="20" t="s">
        <v>344</v>
      </c>
      <c r="C240" s="21">
        <v>33181</v>
      </c>
      <c r="E240" s="21">
        <f>E241</f>
        <v>0</v>
      </c>
      <c r="F240" s="42">
        <f t="shared" si="3"/>
        <v>0</v>
      </c>
    </row>
    <row r="241" spans="1:6" x14ac:dyDescent="0.25">
      <c r="A241" s="22" t="s">
        <v>345</v>
      </c>
      <c r="B241" s="23" t="s">
        <v>346</v>
      </c>
      <c r="C241" s="24">
        <v>33181</v>
      </c>
      <c r="E241" s="24">
        <v>0</v>
      </c>
      <c r="F241" s="43">
        <f t="shared" si="3"/>
        <v>0</v>
      </c>
    </row>
    <row r="242" spans="1:6" x14ac:dyDescent="0.25">
      <c r="A242" s="25" t="s">
        <v>347</v>
      </c>
      <c r="B242" s="26" t="s">
        <v>348</v>
      </c>
      <c r="C242" s="27">
        <v>33181</v>
      </c>
      <c r="E242" s="27">
        <v>0</v>
      </c>
      <c r="F242" s="44">
        <f t="shared" si="3"/>
        <v>0</v>
      </c>
    </row>
    <row r="243" spans="1:6" x14ac:dyDescent="0.25">
      <c r="A243" s="16" t="s">
        <v>349</v>
      </c>
      <c r="B243" s="17" t="s">
        <v>350</v>
      </c>
      <c r="C243" s="18">
        <v>53855</v>
      </c>
      <c r="E243" s="18">
        <f>E244+E247+E250+E253+E256+E259</f>
        <v>21997.41</v>
      </c>
      <c r="F243" s="41">
        <f t="shared" si="3"/>
        <v>0.40845622504874202</v>
      </c>
    </row>
    <row r="244" spans="1:6" ht="24" x14ac:dyDescent="0.25">
      <c r="A244" s="19" t="s">
        <v>351</v>
      </c>
      <c r="B244" s="20" t="s">
        <v>352</v>
      </c>
      <c r="C244" s="21">
        <v>3291</v>
      </c>
      <c r="E244" s="21">
        <f>E245</f>
        <v>1995.14</v>
      </c>
      <c r="F244" s="42">
        <f t="shared" si="3"/>
        <v>0.60624126405347922</v>
      </c>
    </row>
    <row r="245" spans="1:6" x14ac:dyDescent="0.25">
      <c r="A245" s="22" t="s">
        <v>27</v>
      </c>
      <c r="B245" s="23" t="s">
        <v>28</v>
      </c>
      <c r="C245" s="24">
        <v>3291</v>
      </c>
      <c r="E245" s="24">
        <f>E246</f>
        <v>1995.14</v>
      </c>
      <c r="F245" s="43">
        <f t="shared" si="3"/>
        <v>0.60624126405347922</v>
      </c>
    </row>
    <row r="246" spans="1:6" x14ac:dyDescent="0.25">
      <c r="A246" s="25" t="s">
        <v>307</v>
      </c>
      <c r="B246" s="26" t="s">
        <v>308</v>
      </c>
      <c r="C246" s="27">
        <v>3291</v>
      </c>
      <c r="E246" s="27">
        <v>1995.14</v>
      </c>
      <c r="F246" s="44">
        <f t="shared" si="3"/>
        <v>0.60624126405347922</v>
      </c>
    </row>
    <row r="247" spans="1:6" ht="24" x14ac:dyDescent="0.25">
      <c r="A247" s="19" t="s">
        <v>353</v>
      </c>
      <c r="B247" s="20" t="s">
        <v>354</v>
      </c>
      <c r="C247" s="21">
        <v>9291</v>
      </c>
      <c r="E247" s="21">
        <f>E248</f>
        <v>4963.47</v>
      </c>
      <c r="F247" s="42">
        <f t="shared" si="3"/>
        <v>0.53422344204068462</v>
      </c>
    </row>
    <row r="248" spans="1:6" x14ac:dyDescent="0.25">
      <c r="A248" s="22" t="s">
        <v>27</v>
      </c>
      <c r="B248" s="23" t="s">
        <v>28</v>
      </c>
      <c r="C248" s="24">
        <v>9291</v>
      </c>
      <c r="E248" s="24">
        <f>E249</f>
        <v>4963.47</v>
      </c>
      <c r="F248" s="43">
        <f t="shared" si="3"/>
        <v>0.53422344204068462</v>
      </c>
    </row>
    <row r="249" spans="1:6" x14ac:dyDescent="0.25">
      <c r="A249" s="25" t="s">
        <v>307</v>
      </c>
      <c r="B249" s="26" t="s">
        <v>308</v>
      </c>
      <c r="C249" s="27">
        <v>9291</v>
      </c>
      <c r="E249" s="27">
        <v>4963.47</v>
      </c>
      <c r="F249" s="44">
        <f t="shared" si="3"/>
        <v>0.53422344204068462</v>
      </c>
    </row>
    <row r="250" spans="1:6" ht="24" x14ac:dyDescent="0.25">
      <c r="A250" s="19" t="s">
        <v>355</v>
      </c>
      <c r="B250" s="20" t="s">
        <v>356</v>
      </c>
      <c r="C250" s="21">
        <v>4000</v>
      </c>
      <c r="E250" s="21">
        <f>E251</f>
        <v>663.61</v>
      </c>
      <c r="F250" s="42">
        <f t="shared" si="3"/>
        <v>0.16590250000000001</v>
      </c>
    </row>
    <row r="251" spans="1:6" x14ac:dyDescent="0.25">
      <c r="A251" s="22" t="s">
        <v>27</v>
      </c>
      <c r="B251" s="23" t="s">
        <v>28</v>
      </c>
      <c r="C251" s="24">
        <v>4000</v>
      </c>
      <c r="E251" s="24">
        <f>E252</f>
        <v>663.61</v>
      </c>
      <c r="F251" s="43">
        <f t="shared" si="3"/>
        <v>0.16590250000000001</v>
      </c>
    </row>
    <row r="252" spans="1:6" x14ac:dyDescent="0.25">
      <c r="A252" s="25" t="s">
        <v>307</v>
      </c>
      <c r="B252" s="26" t="s">
        <v>308</v>
      </c>
      <c r="C252" s="27">
        <v>4000</v>
      </c>
      <c r="E252" s="27">
        <v>663.61</v>
      </c>
      <c r="F252" s="44">
        <f t="shared" si="3"/>
        <v>0.16590250000000001</v>
      </c>
    </row>
    <row r="253" spans="1:6" ht="24" x14ac:dyDescent="0.25">
      <c r="A253" s="19" t="s">
        <v>357</v>
      </c>
      <c r="B253" s="20" t="s">
        <v>358</v>
      </c>
      <c r="C253" s="21">
        <v>16000</v>
      </c>
      <c r="E253" s="21">
        <f>E254</f>
        <v>13320</v>
      </c>
      <c r="F253" s="42">
        <f t="shared" si="3"/>
        <v>0.83250000000000002</v>
      </c>
    </row>
    <row r="254" spans="1:6" x14ac:dyDescent="0.25">
      <c r="A254" s="22" t="s">
        <v>359</v>
      </c>
      <c r="B254" s="23" t="s">
        <v>360</v>
      </c>
      <c r="C254" s="24">
        <v>16000</v>
      </c>
      <c r="E254" s="24">
        <f>E255</f>
        <v>13320</v>
      </c>
      <c r="F254" s="43">
        <f t="shared" si="3"/>
        <v>0.83250000000000002</v>
      </c>
    </row>
    <row r="255" spans="1:6" x14ac:dyDescent="0.25">
      <c r="A255" s="25" t="s">
        <v>361</v>
      </c>
      <c r="B255" s="26" t="s">
        <v>358</v>
      </c>
      <c r="C255" s="27">
        <v>16000</v>
      </c>
      <c r="E255" s="27">
        <v>13320</v>
      </c>
      <c r="F255" s="44">
        <f t="shared" si="3"/>
        <v>0.83250000000000002</v>
      </c>
    </row>
    <row r="256" spans="1:6" ht="24" x14ac:dyDescent="0.25">
      <c r="A256" s="19" t="s">
        <v>362</v>
      </c>
      <c r="B256" s="20" t="s">
        <v>363</v>
      </c>
      <c r="C256" s="21">
        <v>5973</v>
      </c>
      <c r="E256" s="21">
        <f>E257</f>
        <v>1055.19</v>
      </c>
      <c r="F256" s="42">
        <f t="shared" si="3"/>
        <v>0.17665996986438975</v>
      </c>
    </row>
    <row r="257" spans="1:6" x14ac:dyDescent="0.25">
      <c r="A257" s="22" t="s">
        <v>359</v>
      </c>
      <c r="B257" s="23" t="s">
        <v>360</v>
      </c>
      <c r="C257" s="24">
        <v>5973</v>
      </c>
      <c r="E257" s="24">
        <f>E258</f>
        <v>1055.19</v>
      </c>
      <c r="F257" s="43">
        <f t="shared" si="3"/>
        <v>0.17665996986438975</v>
      </c>
    </row>
    <row r="258" spans="1:6" x14ac:dyDescent="0.25">
      <c r="A258" s="25" t="s">
        <v>364</v>
      </c>
      <c r="B258" s="26" t="s">
        <v>365</v>
      </c>
      <c r="C258" s="27">
        <v>5973</v>
      </c>
      <c r="E258" s="27">
        <v>1055.19</v>
      </c>
      <c r="F258" s="44">
        <f t="shared" si="3"/>
        <v>0.17665996986438975</v>
      </c>
    </row>
    <row r="259" spans="1:6" ht="24" x14ac:dyDescent="0.25">
      <c r="A259" s="19" t="s">
        <v>366</v>
      </c>
      <c r="B259" s="20" t="s">
        <v>367</v>
      </c>
      <c r="C259" s="21">
        <v>15300</v>
      </c>
      <c r="E259" s="21">
        <f>E260</f>
        <v>0</v>
      </c>
      <c r="F259" s="42">
        <f t="shared" si="3"/>
        <v>0</v>
      </c>
    </row>
    <row r="260" spans="1:6" x14ac:dyDescent="0.25">
      <c r="A260" s="22" t="s">
        <v>27</v>
      </c>
      <c r="B260" s="23" t="s">
        <v>28</v>
      </c>
      <c r="C260" s="24">
        <v>15300</v>
      </c>
      <c r="E260" s="24">
        <v>0</v>
      </c>
      <c r="F260" s="43">
        <f t="shared" si="3"/>
        <v>0</v>
      </c>
    </row>
    <row r="261" spans="1:6" x14ac:dyDescent="0.25">
      <c r="A261" s="25" t="s">
        <v>307</v>
      </c>
      <c r="B261" s="26" t="s">
        <v>308</v>
      </c>
      <c r="C261" s="27">
        <v>15300</v>
      </c>
      <c r="E261" s="24">
        <v>0</v>
      </c>
      <c r="F261" s="44">
        <f t="shared" si="3"/>
        <v>0</v>
      </c>
    </row>
    <row r="262" spans="1:6" x14ac:dyDescent="0.25">
      <c r="A262" s="16" t="s">
        <v>368</v>
      </c>
      <c r="B262" s="17" t="s">
        <v>369</v>
      </c>
      <c r="C262" s="18">
        <v>24600</v>
      </c>
      <c r="E262" s="18">
        <f>E263+E266+E269</f>
        <v>9838.6400000000012</v>
      </c>
      <c r="F262" s="41">
        <f t="shared" si="3"/>
        <v>0.39994471544715454</v>
      </c>
    </row>
    <row r="263" spans="1:6" ht="24" x14ac:dyDescent="0.25">
      <c r="A263" s="19" t="s">
        <v>370</v>
      </c>
      <c r="B263" s="20" t="s">
        <v>371</v>
      </c>
      <c r="C263" s="21">
        <v>10600</v>
      </c>
      <c r="E263" s="21">
        <f>E264</f>
        <v>5851.68</v>
      </c>
      <c r="F263" s="42">
        <f t="shared" si="3"/>
        <v>0.5520452830188679</v>
      </c>
    </row>
    <row r="264" spans="1:6" x14ac:dyDescent="0.25">
      <c r="A264" s="22" t="s">
        <v>359</v>
      </c>
      <c r="B264" s="23" t="s">
        <v>360</v>
      </c>
      <c r="C264" s="24">
        <v>10600</v>
      </c>
      <c r="E264" s="24">
        <f>E265</f>
        <v>5851.68</v>
      </c>
      <c r="F264" s="43">
        <f t="shared" si="3"/>
        <v>0.5520452830188679</v>
      </c>
    </row>
    <row r="265" spans="1:6" x14ac:dyDescent="0.25">
      <c r="A265" s="25" t="s">
        <v>372</v>
      </c>
      <c r="B265" s="26" t="s">
        <v>373</v>
      </c>
      <c r="C265" s="27">
        <v>10600</v>
      </c>
      <c r="E265" s="27">
        <v>5851.68</v>
      </c>
      <c r="F265" s="44">
        <f t="shared" si="3"/>
        <v>0.5520452830188679</v>
      </c>
    </row>
    <row r="266" spans="1:6" ht="24" x14ac:dyDescent="0.25">
      <c r="A266" s="19" t="s">
        <v>374</v>
      </c>
      <c r="B266" s="20" t="s">
        <v>375</v>
      </c>
      <c r="C266" s="21">
        <v>8000</v>
      </c>
      <c r="E266" s="21">
        <f>E267</f>
        <v>2123.6</v>
      </c>
      <c r="F266" s="42">
        <f t="shared" si="3"/>
        <v>0.26544999999999996</v>
      </c>
    </row>
    <row r="267" spans="1:6" x14ac:dyDescent="0.25">
      <c r="A267" s="22" t="s">
        <v>359</v>
      </c>
      <c r="B267" s="23" t="s">
        <v>360</v>
      </c>
      <c r="C267" s="24">
        <v>8000</v>
      </c>
      <c r="E267" s="24">
        <f>E268</f>
        <v>2123.6</v>
      </c>
      <c r="F267" s="43">
        <f t="shared" si="3"/>
        <v>0.26544999999999996</v>
      </c>
    </row>
    <row r="268" spans="1:6" x14ac:dyDescent="0.25">
      <c r="A268" s="25" t="s">
        <v>372</v>
      </c>
      <c r="B268" s="26" t="s">
        <v>373</v>
      </c>
      <c r="C268" s="27">
        <v>8000</v>
      </c>
      <c r="E268" s="27">
        <v>2123.6</v>
      </c>
      <c r="F268" s="44">
        <f t="shared" si="3"/>
        <v>0.26544999999999996</v>
      </c>
    </row>
    <row r="269" spans="1:6" ht="24" x14ac:dyDescent="0.25">
      <c r="A269" s="19" t="s">
        <v>376</v>
      </c>
      <c r="B269" s="20" t="s">
        <v>377</v>
      </c>
      <c r="C269" s="21">
        <v>6000</v>
      </c>
      <c r="E269" s="21">
        <f>E270</f>
        <v>1863.36</v>
      </c>
      <c r="F269" s="42">
        <f t="shared" si="3"/>
        <v>0.31056</v>
      </c>
    </row>
    <row r="270" spans="1:6" x14ac:dyDescent="0.25">
      <c r="A270" s="22" t="s">
        <v>359</v>
      </c>
      <c r="B270" s="23" t="s">
        <v>360</v>
      </c>
      <c r="C270" s="24">
        <v>6000</v>
      </c>
      <c r="E270" s="24">
        <f>E271</f>
        <v>1863.36</v>
      </c>
      <c r="F270" s="43">
        <f t="shared" si="3"/>
        <v>0.31056</v>
      </c>
    </row>
    <row r="271" spans="1:6" x14ac:dyDescent="0.25">
      <c r="A271" s="25" t="s">
        <v>372</v>
      </c>
      <c r="B271" s="26" t="s">
        <v>373</v>
      </c>
      <c r="C271" s="27">
        <v>6000</v>
      </c>
      <c r="E271" s="27">
        <v>1863.36</v>
      </c>
      <c r="F271" s="44">
        <f t="shared" si="3"/>
        <v>0.31056</v>
      </c>
    </row>
    <row r="272" spans="1:6" x14ac:dyDescent="0.25">
      <c r="A272" s="16" t="s">
        <v>378</v>
      </c>
      <c r="B272" s="17" t="s">
        <v>379</v>
      </c>
      <c r="C272" s="18">
        <v>45128.68</v>
      </c>
      <c r="E272" s="18">
        <f>E273+E276+E279+E282</f>
        <v>21960.39</v>
      </c>
      <c r="F272" s="41">
        <f t="shared" si="3"/>
        <v>0.48661715786945242</v>
      </c>
    </row>
    <row r="273" spans="1:6" ht="24" x14ac:dyDescent="0.25">
      <c r="A273" s="19" t="s">
        <v>380</v>
      </c>
      <c r="B273" s="20" t="s">
        <v>381</v>
      </c>
      <c r="C273" s="21">
        <v>38489.68</v>
      </c>
      <c r="E273" s="21">
        <f>E274</f>
        <v>19000</v>
      </c>
      <c r="F273" s="42">
        <f t="shared" ref="F273:F336" si="4">E273/C273</f>
        <v>0.49363881435231471</v>
      </c>
    </row>
    <row r="274" spans="1:6" x14ac:dyDescent="0.25">
      <c r="A274" s="22" t="s">
        <v>27</v>
      </c>
      <c r="B274" s="23" t="s">
        <v>28</v>
      </c>
      <c r="C274" s="24">
        <v>38489.68</v>
      </c>
      <c r="E274" s="24">
        <f>E275</f>
        <v>19000</v>
      </c>
      <c r="F274" s="43">
        <f t="shared" si="4"/>
        <v>0.49363881435231471</v>
      </c>
    </row>
    <row r="275" spans="1:6" x14ac:dyDescent="0.25">
      <c r="A275" s="25" t="s">
        <v>382</v>
      </c>
      <c r="B275" s="26" t="s">
        <v>383</v>
      </c>
      <c r="C275" s="27">
        <v>38489.68</v>
      </c>
      <c r="E275" s="27">
        <v>19000</v>
      </c>
      <c r="F275" s="44">
        <f t="shared" si="4"/>
        <v>0.49363881435231471</v>
      </c>
    </row>
    <row r="276" spans="1:6" ht="24" x14ac:dyDescent="0.25">
      <c r="A276" s="19" t="s">
        <v>384</v>
      </c>
      <c r="B276" s="20" t="s">
        <v>385</v>
      </c>
      <c r="C276" s="21">
        <v>4647</v>
      </c>
      <c r="E276" s="21">
        <f>E277</f>
        <v>2600</v>
      </c>
      <c r="F276" s="42">
        <f t="shared" si="4"/>
        <v>0.55950075317409076</v>
      </c>
    </row>
    <row r="277" spans="1:6" x14ac:dyDescent="0.25">
      <c r="A277" s="22" t="s">
        <v>27</v>
      </c>
      <c r="B277" s="23" t="s">
        <v>28</v>
      </c>
      <c r="C277" s="24">
        <v>4647</v>
      </c>
      <c r="E277" s="24">
        <f>E278</f>
        <v>2600</v>
      </c>
      <c r="F277" s="43">
        <f t="shared" si="4"/>
        <v>0.55950075317409076</v>
      </c>
    </row>
    <row r="278" spans="1:6" x14ac:dyDescent="0.25">
      <c r="A278" s="25" t="s">
        <v>382</v>
      </c>
      <c r="B278" s="26" t="s">
        <v>383</v>
      </c>
      <c r="C278" s="27">
        <v>4647</v>
      </c>
      <c r="E278" s="27">
        <v>2600</v>
      </c>
      <c r="F278" s="44">
        <f t="shared" si="4"/>
        <v>0.55950075317409076</v>
      </c>
    </row>
    <row r="279" spans="1:6" ht="24" x14ac:dyDescent="0.25">
      <c r="A279" s="19" t="s">
        <v>386</v>
      </c>
      <c r="B279" s="20" t="s">
        <v>387</v>
      </c>
      <c r="C279" s="21">
        <v>664</v>
      </c>
      <c r="E279" s="21">
        <f>E280</f>
        <v>0</v>
      </c>
      <c r="F279" s="42">
        <f t="shared" si="4"/>
        <v>0</v>
      </c>
    </row>
    <row r="280" spans="1:6" x14ac:dyDescent="0.25">
      <c r="A280" s="22" t="s">
        <v>27</v>
      </c>
      <c r="B280" s="23" t="s">
        <v>28</v>
      </c>
      <c r="C280" s="24">
        <v>664</v>
      </c>
      <c r="E280" s="24">
        <v>0</v>
      </c>
      <c r="F280" s="43">
        <f t="shared" si="4"/>
        <v>0</v>
      </c>
    </row>
    <row r="281" spans="1:6" x14ac:dyDescent="0.25">
      <c r="A281" s="25" t="s">
        <v>29</v>
      </c>
      <c r="B281" s="26" t="s">
        <v>30</v>
      </c>
      <c r="C281" s="27">
        <v>664</v>
      </c>
      <c r="E281" s="27">
        <v>0</v>
      </c>
      <c r="F281" s="44">
        <f t="shared" si="4"/>
        <v>0</v>
      </c>
    </row>
    <row r="282" spans="1:6" ht="24" x14ac:dyDescent="0.25">
      <c r="A282" s="19" t="s">
        <v>388</v>
      </c>
      <c r="B282" s="20" t="s">
        <v>389</v>
      </c>
      <c r="C282" s="21">
        <v>1328</v>
      </c>
      <c r="E282" s="21">
        <f>E283</f>
        <v>360.39</v>
      </c>
      <c r="F282" s="42">
        <f t="shared" si="4"/>
        <v>0.27137801204819278</v>
      </c>
    </row>
    <row r="283" spans="1:6" x14ac:dyDescent="0.25">
      <c r="A283" s="22" t="s">
        <v>27</v>
      </c>
      <c r="B283" s="23" t="s">
        <v>28</v>
      </c>
      <c r="C283" s="24">
        <v>1328</v>
      </c>
      <c r="E283" s="24">
        <f>E284</f>
        <v>360.39</v>
      </c>
      <c r="F283" s="43">
        <f t="shared" si="4"/>
        <v>0.27137801204819278</v>
      </c>
    </row>
    <row r="284" spans="1:6" x14ac:dyDescent="0.25">
      <c r="A284" s="25" t="s">
        <v>382</v>
      </c>
      <c r="B284" s="26" t="s">
        <v>383</v>
      </c>
      <c r="C284" s="27">
        <v>1328</v>
      </c>
      <c r="E284" s="27">
        <v>360.39</v>
      </c>
      <c r="F284" s="44">
        <f t="shared" si="4"/>
        <v>0.27137801204819278</v>
      </c>
    </row>
    <row r="285" spans="1:6" x14ac:dyDescent="0.25">
      <c r="A285" s="16" t="s">
        <v>390</v>
      </c>
      <c r="B285" s="17" t="s">
        <v>391</v>
      </c>
      <c r="C285" s="18">
        <v>22594</v>
      </c>
      <c r="E285" s="18">
        <f>E286+E289+E292+E295</f>
        <v>331.08</v>
      </c>
      <c r="F285" s="41">
        <f t="shared" si="4"/>
        <v>1.4653447818004778E-2</v>
      </c>
    </row>
    <row r="286" spans="1:6" ht="24" x14ac:dyDescent="0.25">
      <c r="A286" s="19" t="s">
        <v>392</v>
      </c>
      <c r="B286" s="20" t="s">
        <v>393</v>
      </c>
      <c r="C286" s="21">
        <v>13300</v>
      </c>
      <c r="E286" s="21">
        <f>E287</f>
        <v>0</v>
      </c>
      <c r="F286" s="42">
        <f t="shared" si="4"/>
        <v>0</v>
      </c>
    </row>
    <row r="287" spans="1:6" x14ac:dyDescent="0.25">
      <c r="A287" s="22" t="s">
        <v>120</v>
      </c>
      <c r="B287" s="23" t="s">
        <v>121</v>
      </c>
      <c r="C287" s="24">
        <v>13300</v>
      </c>
      <c r="E287" s="24">
        <v>0</v>
      </c>
      <c r="F287" s="43">
        <f t="shared" si="4"/>
        <v>0</v>
      </c>
    </row>
    <row r="288" spans="1:6" x14ac:dyDescent="0.25">
      <c r="A288" s="25" t="s">
        <v>126</v>
      </c>
      <c r="B288" s="26" t="s">
        <v>127</v>
      </c>
      <c r="C288" s="27">
        <v>13300</v>
      </c>
      <c r="E288" s="27">
        <v>0</v>
      </c>
      <c r="F288" s="44">
        <f t="shared" si="4"/>
        <v>0</v>
      </c>
    </row>
    <row r="289" spans="1:6" ht="24" x14ac:dyDescent="0.25">
      <c r="A289" s="19" t="s">
        <v>394</v>
      </c>
      <c r="B289" s="20" t="s">
        <v>395</v>
      </c>
      <c r="C289" s="21">
        <v>2654</v>
      </c>
      <c r="E289" s="21">
        <f>E290</f>
        <v>0</v>
      </c>
      <c r="F289" s="42">
        <f t="shared" si="4"/>
        <v>0</v>
      </c>
    </row>
    <row r="290" spans="1:6" x14ac:dyDescent="0.25">
      <c r="A290" s="22" t="s">
        <v>120</v>
      </c>
      <c r="B290" s="23" t="s">
        <v>121</v>
      </c>
      <c r="C290" s="24">
        <v>2654</v>
      </c>
      <c r="E290" s="24">
        <v>0</v>
      </c>
      <c r="F290" s="43">
        <f t="shared" si="4"/>
        <v>0</v>
      </c>
    </row>
    <row r="291" spans="1:6" x14ac:dyDescent="0.25">
      <c r="A291" s="25" t="s">
        <v>396</v>
      </c>
      <c r="B291" s="26" t="s">
        <v>395</v>
      </c>
      <c r="C291" s="27">
        <v>2654</v>
      </c>
      <c r="E291" s="27">
        <v>0</v>
      </c>
      <c r="F291" s="44">
        <f t="shared" si="4"/>
        <v>0</v>
      </c>
    </row>
    <row r="292" spans="1:6" ht="24" x14ac:dyDescent="0.25">
      <c r="A292" s="19" t="s">
        <v>397</v>
      </c>
      <c r="B292" s="20" t="s">
        <v>398</v>
      </c>
      <c r="C292" s="21">
        <v>3320</v>
      </c>
      <c r="E292" s="21">
        <f>E293</f>
        <v>38.32</v>
      </c>
      <c r="F292" s="42">
        <f t="shared" si="4"/>
        <v>1.1542168674698795E-2</v>
      </c>
    </row>
    <row r="293" spans="1:6" x14ac:dyDescent="0.25">
      <c r="A293" s="22" t="s">
        <v>120</v>
      </c>
      <c r="B293" s="23" t="s">
        <v>121</v>
      </c>
      <c r="C293" s="24">
        <v>3320</v>
      </c>
      <c r="E293" s="24">
        <f>E294</f>
        <v>38.32</v>
      </c>
      <c r="F293" s="43">
        <f t="shared" si="4"/>
        <v>1.1542168674698795E-2</v>
      </c>
    </row>
    <row r="294" spans="1:6" x14ac:dyDescent="0.25">
      <c r="A294" s="25" t="s">
        <v>126</v>
      </c>
      <c r="B294" s="26" t="s">
        <v>127</v>
      </c>
      <c r="C294" s="27">
        <v>3320</v>
      </c>
      <c r="E294" s="27">
        <v>38.32</v>
      </c>
      <c r="F294" s="44">
        <f t="shared" si="4"/>
        <v>1.1542168674698795E-2</v>
      </c>
    </row>
    <row r="295" spans="1:6" ht="24" x14ac:dyDescent="0.25">
      <c r="A295" s="19" t="s">
        <v>399</v>
      </c>
      <c r="B295" s="20" t="s">
        <v>400</v>
      </c>
      <c r="C295" s="21">
        <v>3320</v>
      </c>
      <c r="E295" s="21">
        <f>E296</f>
        <v>292.76</v>
      </c>
      <c r="F295" s="42">
        <f t="shared" si="4"/>
        <v>8.8180722891566268E-2</v>
      </c>
    </row>
    <row r="296" spans="1:6" x14ac:dyDescent="0.25">
      <c r="A296" s="22" t="s">
        <v>120</v>
      </c>
      <c r="B296" s="23" t="s">
        <v>121</v>
      </c>
      <c r="C296" s="24">
        <v>3320</v>
      </c>
      <c r="E296" s="24">
        <f>E297</f>
        <v>292.76</v>
      </c>
      <c r="F296" s="43">
        <f t="shared" si="4"/>
        <v>8.8180722891566268E-2</v>
      </c>
    </row>
    <row r="297" spans="1:6" x14ac:dyDescent="0.25">
      <c r="A297" s="25" t="s">
        <v>126</v>
      </c>
      <c r="B297" s="26" t="s">
        <v>127</v>
      </c>
      <c r="C297" s="27">
        <v>3320</v>
      </c>
      <c r="E297" s="27">
        <v>292.76</v>
      </c>
      <c r="F297" s="44">
        <f t="shared" si="4"/>
        <v>8.8180722891566268E-2</v>
      </c>
    </row>
    <row r="298" spans="1:6" x14ac:dyDescent="0.25">
      <c r="A298" s="16" t="s">
        <v>401</v>
      </c>
      <c r="B298" s="17" t="s">
        <v>402</v>
      </c>
      <c r="C298" s="18">
        <v>24703</v>
      </c>
      <c r="E298" s="18">
        <f>E299+E302+E305+E308+E311</f>
        <v>6760.47</v>
      </c>
      <c r="F298" s="41">
        <f t="shared" si="4"/>
        <v>0.27366999959519089</v>
      </c>
    </row>
    <row r="299" spans="1:6" ht="24" x14ac:dyDescent="0.25">
      <c r="A299" s="19" t="s">
        <v>403</v>
      </c>
      <c r="B299" s="20" t="s">
        <v>404</v>
      </c>
      <c r="C299" s="21">
        <v>8627</v>
      </c>
      <c r="E299" s="21">
        <f>E300</f>
        <v>0</v>
      </c>
      <c r="F299" s="42">
        <f t="shared" si="4"/>
        <v>0</v>
      </c>
    </row>
    <row r="300" spans="1:6" x14ac:dyDescent="0.25">
      <c r="A300" s="22" t="s">
        <v>120</v>
      </c>
      <c r="B300" s="23" t="s">
        <v>121</v>
      </c>
      <c r="C300" s="24">
        <v>8627</v>
      </c>
      <c r="E300" s="24">
        <v>0</v>
      </c>
      <c r="F300" s="43">
        <f t="shared" si="4"/>
        <v>0</v>
      </c>
    </row>
    <row r="301" spans="1:6" x14ac:dyDescent="0.25">
      <c r="A301" s="25" t="s">
        <v>405</v>
      </c>
      <c r="B301" s="26" t="s">
        <v>404</v>
      </c>
      <c r="C301" s="27">
        <v>8627</v>
      </c>
      <c r="E301" s="27">
        <v>0</v>
      </c>
      <c r="F301" s="44">
        <f t="shared" si="4"/>
        <v>0</v>
      </c>
    </row>
    <row r="302" spans="1:6" ht="24" x14ac:dyDescent="0.25">
      <c r="A302" s="19" t="s">
        <v>406</v>
      </c>
      <c r="B302" s="20" t="s">
        <v>407</v>
      </c>
      <c r="C302" s="21">
        <v>9000</v>
      </c>
      <c r="E302" s="21">
        <f>E303</f>
        <v>3913.32</v>
      </c>
      <c r="F302" s="42">
        <f t="shared" si="4"/>
        <v>0.43481333333333333</v>
      </c>
    </row>
    <row r="303" spans="1:6" x14ac:dyDescent="0.25">
      <c r="A303" s="22" t="s">
        <v>339</v>
      </c>
      <c r="B303" s="23" t="s">
        <v>340</v>
      </c>
      <c r="C303" s="24">
        <v>9000</v>
      </c>
      <c r="E303" s="24">
        <f>E304</f>
        <v>3913.32</v>
      </c>
      <c r="F303" s="43">
        <f t="shared" si="4"/>
        <v>0.43481333333333333</v>
      </c>
    </row>
    <row r="304" spans="1:6" x14ac:dyDescent="0.25">
      <c r="A304" s="25" t="s">
        <v>341</v>
      </c>
      <c r="B304" s="26" t="s">
        <v>342</v>
      </c>
      <c r="C304" s="27">
        <v>9000</v>
      </c>
      <c r="E304" s="27">
        <v>3913.32</v>
      </c>
      <c r="F304" s="44">
        <f t="shared" si="4"/>
        <v>0.43481333333333333</v>
      </c>
    </row>
    <row r="305" spans="1:6" ht="24" x14ac:dyDescent="0.25">
      <c r="A305" s="19" t="s">
        <v>408</v>
      </c>
      <c r="B305" s="20" t="s">
        <v>409</v>
      </c>
      <c r="C305" s="21">
        <v>3320</v>
      </c>
      <c r="E305" s="21">
        <f>E306</f>
        <v>1592.7</v>
      </c>
      <c r="F305" s="42">
        <f t="shared" si="4"/>
        <v>0.47972891566265063</v>
      </c>
    </row>
    <row r="306" spans="1:6" x14ac:dyDescent="0.25">
      <c r="A306" s="22" t="s">
        <v>339</v>
      </c>
      <c r="B306" s="23" t="s">
        <v>340</v>
      </c>
      <c r="C306" s="24">
        <v>3320</v>
      </c>
      <c r="E306" s="24">
        <f>E307</f>
        <v>1592.7</v>
      </c>
      <c r="F306" s="43">
        <f t="shared" si="4"/>
        <v>0.47972891566265063</v>
      </c>
    </row>
    <row r="307" spans="1:6" x14ac:dyDescent="0.25">
      <c r="A307" s="25" t="s">
        <v>410</v>
      </c>
      <c r="B307" s="26" t="s">
        <v>411</v>
      </c>
      <c r="C307" s="27">
        <v>3320</v>
      </c>
      <c r="E307" s="27">
        <v>1592.7</v>
      </c>
      <c r="F307" s="44">
        <f t="shared" si="4"/>
        <v>0.47972891566265063</v>
      </c>
    </row>
    <row r="308" spans="1:6" ht="24" x14ac:dyDescent="0.25">
      <c r="A308" s="19" t="s">
        <v>412</v>
      </c>
      <c r="B308" s="20" t="s">
        <v>413</v>
      </c>
      <c r="C308" s="21">
        <v>1100</v>
      </c>
      <c r="E308" s="21">
        <f>E309</f>
        <v>704.45</v>
      </c>
      <c r="F308" s="42">
        <f t="shared" si="4"/>
        <v>0.64040909090909093</v>
      </c>
    </row>
    <row r="309" spans="1:6" x14ac:dyDescent="0.25">
      <c r="A309" s="22" t="s">
        <v>339</v>
      </c>
      <c r="B309" s="23" t="s">
        <v>340</v>
      </c>
      <c r="C309" s="24">
        <v>1100</v>
      </c>
      <c r="E309" s="24">
        <f>E310</f>
        <v>704.45</v>
      </c>
      <c r="F309" s="43">
        <f t="shared" si="4"/>
        <v>0.64040909090909093</v>
      </c>
    </row>
    <row r="310" spans="1:6" x14ac:dyDescent="0.25">
      <c r="A310" s="25" t="s">
        <v>341</v>
      </c>
      <c r="B310" s="26" t="s">
        <v>342</v>
      </c>
      <c r="C310" s="27">
        <v>1100</v>
      </c>
      <c r="E310" s="27">
        <v>704.45</v>
      </c>
      <c r="F310" s="44">
        <f t="shared" si="4"/>
        <v>0.64040909090909093</v>
      </c>
    </row>
    <row r="311" spans="1:6" ht="24" x14ac:dyDescent="0.25">
      <c r="A311" s="19" t="s">
        <v>414</v>
      </c>
      <c r="B311" s="20" t="s">
        <v>415</v>
      </c>
      <c r="C311" s="21">
        <v>2656</v>
      </c>
      <c r="E311" s="21">
        <f>E312</f>
        <v>550</v>
      </c>
      <c r="F311" s="42">
        <f t="shared" si="4"/>
        <v>0.20707831325301204</v>
      </c>
    </row>
    <row r="312" spans="1:6" x14ac:dyDescent="0.25">
      <c r="A312" s="22" t="s">
        <v>27</v>
      </c>
      <c r="B312" s="23" t="s">
        <v>28</v>
      </c>
      <c r="C312" s="24">
        <v>2656</v>
      </c>
      <c r="E312" s="24">
        <f>E313</f>
        <v>550</v>
      </c>
      <c r="F312" s="43">
        <f t="shared" si="4"/>
        <v>0.20707831325301204</v>
      </c>
    </row>
    <row r="313" spans="1:6" x14ac:dyDescent="0.25">
      <c r="A313" s="25" t="s">
        <v>307</v>
      </c>
      <c r="B313" s="26" t="s">
        <v>308</v>
      </c>
      <c r="C313" s="27">
        <v>2656</v>
      </c>
      <c r="E313" s="27">
        <v>550</v>
      </c>
      <c r="F313" s="44">
        <f t="shared" si="4"/>
        <v>0.20707831325301204</v>
      </c>
    </row>
    <row r="314" spans="1:6" x14ac:dyDescent="0.25">
      <c r="A314" s="16" t="s">
        <v>416</v>
      </c>
      <c r="B314" s="17" t="s">
        <v>417</v>
      </c>
      <c r="C314" s="18">
        <v>43454</v>
      </c>
      <c r="E314" s="18">
        <f>E315+E318+E321</f>
        <v>26545.09</v>
      </c>
      <c r="F314" s="41">
        <f t="shared" si="4"/>
        <v>0.61087793989045891</v>
      </c>
    </row>
    <row r="315" spans="1:6" ht="24" x14ac:dyDescent="0.25">
      <c r="A315" s="19" t="s">
        <v>418</v>
      </c>
      <c r="B315" s="20" t="s">
        <v>419</v>
      </c>
      <c r="C315" s="21">
        <v>38872</v>
      </c>
      <c r="E315" s="21">
        <f>E316</f>
        <v>22563.09</v>
      </c>
      <c r="F315" s="42">
        <f t="shared" si="4"/>
        <v>0.5804458221856349</v>
      </c>
    </row>
    <row r="316" spans="1:6" x14ac:dyDescent="0.25">
      <c r="A316" s="22" t="s">
        <v>27</v>
      </c>
      <c r="B316" s="23" t="s">
        <v>28</v>
      </c>
      <c r="C316" s="24">
        <v>38872</v>
      </c>
      <c r="E316" s="24">
        <f>E317</f>
        <v>22563.09</v>
      </c>
      <c r="F316" s="43">
        <f t="shared" si="4"/>
        <v>0.5804458221856349</v>
      </c>
    </row>
    <row r="317" spans="1:6" x14ac:dyDescent="0.25">
      <c r="A317" s="25" t="s">
        <v>420</v>
      </c>
      <c r="B317" s="26" t="s">
        <v>421</v>
      </c>
      <c r="C317" s="27">
        <v>38872</v>
      </c>
      <c r="E317" s="27">
        <v>22563.09</v>
      </c>
      <c r="F317" s="44">
        <f t="shared" si="4"/>
        <v>0.5804458221856349</v>
      </c>
    </row>
    <row r="318" spans="1:6" ht="24" x14ac:dyDescent="0.25">
      <c r="A318" s="19" t="s">
        <v>422</v>
      </c>
      <c r="B318" s="20" t="s">
        <v>423</v>
      </c>
      <c r="C318" s="21">
        <v>3982</v>
      </c>
      <c r="E318" s="21">
        <f>E319</f>
        <v>3982</v>
      </c>
      <c r="F318" s="42">
        <f t="shared" si="4"/>
        <v>1</v>
      </c>
    </row>
    <row r="319" spans="1:6" x14ac:dyDescent="0.25">
      <c r="A319" s="22" t="s">
        <v>27</v>
      </c>
      <c r="B319" s="23" t="s">
        <v>28</v>
      </c>
      <c r="C319" s="24">
        <v>3982</v>
      </c>
      <c r="E319" s="24">
        <f>E320</f>
        <v>3982</v>
      </c>
      <c r="F319" s="43">
        <f t="shared" si="4"/>
        <v>1</v>
      </c>
    </row>
    <row r="320" spans="1:6" x14ac:dyDescent="0.25">
      <c r="A320" s="25" t="s">
        <v>29</v>
      </c>
      <c r="B320" s="26" t="s">
        <v>30</v>
      </c>
      <c r="C320" s="27">
        <v>3982</v>
      </c>
      <c r="E320" s="27">
        <v>3982</v>
      </c>
      <c r="F320" s="44">
        <f t="shared" si="4"/>
        <v>1</v>
      </c>
    </row>
    <row r="321" spans="1:6" ht="24" x14ac:dyDescent="0.25">
      <c r="A321" s="19" t="s">
        <v>424</v>
      </c>
      <c r="B321" s="20" t="s">
        <v>425</v>
      </c>
      <c r="C321" s="21">
        <v>600</v>
      </c>
      <c r="E321" s="21">
        <f>E322</f>
        <v>0</v>
      </c>
      <c r="F321" s="42">
        <f t="shared" si="4"/>
        <v>0</v>
      </c>
    </row>
    <row r="322" spans="1:6" x14ac:dyDescent="0.25">
      <c r="A322" s="22" t="s">
        <v>27</v>
      </c>
      <c r="B322" s="23" t="s">
        <v>28</v>
      </c>
      <c r="C322" s="24">
        <v>600</v>
      </c>
      <c r="E322" s="24">
        <v>0</v>
      </c>
      <c r="F322" s="43">
        <f t="shared" si="4"/>
        <v>0</v>
      </c>
    </row>
    <row r="323" spans="1:6" x14ac:dyDescent="0.25">
      <c r="A323" s="25" t="s">
        <v>29</v>
      </c>
      <c r="B323" s="26" t="s">
        <v>30</v>
      </c>
      <c r="C323" s="27">
        <v>600</v>
      </c>
      <c r="E323" s="27">
        <v>0</v>
      </c>
      <c r="F323" s="44">
        <f t="shared" si="4"/>
        <v>0</v>
      </c>
    </row>
    <row r="324" spans="1:6" x14ac:dyDescent="0.25">
      <c r="A324" s="16" t="s">
        <v>426</v>
      </c>
      <c r="B324" s="17" t="s">
        <v>427</v>
      </c>
      <c r="C324" s="18">
        <v>46273</v>
      </c>
      <c r="E324" s="18">
        <f>E325+E328+E331+E334+E337+E340+E343+E346+E349</f>
        <v>7759</v>
      </c>
      <c r="F324" s="41">
        <f t="shared" si="4"/>
        <v>0.16767877596006311</v>
      </c>
    </row>
    <row r="325" spans="1:6" ht="24" x14ac:dyDescent="0.25">
      <c r="A325" s="19" t="s">
        <v>428</v>
      </c>
      <c r="B325" s="20" t="s">
        <v>429</v>
      </c>
      <c r="C325" s="21">
        <v>1991</v>
      </c>
      <c r="E325" s="21">
        <f>E326</f>
        <v>0</v>
      </c>
      <c r="F325" s="42">
        <f t="shared" si="4"/>
        <v>0</v>
      </c>
    </row>
    <row r="326" spans="1:6" x14ac:dyDescent="0.25">
      <c r="A326" s="22" t="s">
        <v>27</v>
      </c>
      <c r="B326" s="23" t="s">
        <v>28</v>
      </c>
      <c r="C326" s="24">
        <v>1991</v>
      </c>
      <c r="E326" s="24">
        <v>0</v>
      </c>
      <c r="F326" s="43">
        <f t="shared" si="4"/>
        <v>0</v>
      </c>
    </row>
    <row r="327" spans="1:6" x14ac:dyDescent="0.25">
      <c r="A327" s="25" t="s">
        <v>29</v>
      </c>
      <c r="B327" s="26" t="s">
        <v>30</v>
      </c>
      <c r="C327" s="27">
        <v>1991</v>
      </c>
      <c r="E327" s="27">
        <v>0</v>
      </c>
      <c r="F327" s="44">
        <f t="shared" si="4"/>
        <v>0</v>
      </c>
    </row>
    <row r="328" spans="1:6" ht="24" x14ac:dyDescent="0.25">
      <c r="A328" s="19" t="s">
        <v>430</v>
      </c>
      <c r="B328" s="20" t="s">
        <v>431</v>
      </c>
      <c r="C328" s="21">
        <v>460</v>
      </c>
      <c r="E328" s="21">
        <f>E329</f>
        <v>456</v>
      </c>
      <c r="F328" s="42">
        <f t="shared" si="4"/>
        <v>0.99130434782608701</v>
      </c>
    </row>
    <row r="329" spans="1:6" x14ac:dyDescent="0.25">
      <c r="A329" s="22" t="s">
        <v>432</v>
      </c>
      <c r="B329" s="23" t="s">
        <v>433</v>
      </c>
      <c r="C329" s="24">
        <v>460</v>
      </c>
      <c r="E329" s="24">
        <f>E330</f>
        <v>456</v>
      </c>
      <c r="F329" s="43">
        <f t="shared" si="4"/>
        <v>0.99130434782608701</v>
      </c>
    </row>
    <row r="330" spans="1:6" x14ac:dyDescent="0.25">
      <c r="A330" s="25" t="s">
        <v>434</v>
      </c>
      <c r="B330" s="26" t="s">
        <v>435</v>
      </c>
      <c r="C330" s="27">
        <v>460</v>
      </c>
      <c r="E330" s="27">
        <v>456</v>
      </c>
      <c r="F330" s="44">
        <f t="shared" si="4"/>
        <v>0.99130434782608701</v>
      </c>
    </row>
    <row r="331" spans="1:6" ht="24" x14ac:dyDescent="0.25">
      <c r="A331" s="19" t="s">
        <v>436</v>
      </c>
      <c r="B331" s="20" t="s">
        <v>437</v>
      </c>
      <c r="C331" s="21">
        <v>3319</v>
      </c>
      <c r="E331" s="21">
        <f>E332</f>
        <v>3319</v>
      </c>
      <c r="F331" s="42">
        <f t="shared" si="4"/>
        <v>1</v>
      </c>
    </row>
    <row r="332" spans="1:6" x14ac:dyDescent="0.25">
      <c r="A332" s="22" t="s">
        <v>27</v>
      </c>
      <c r="B332" s="23" t="s">
        <v>28</v>
      </c>
      <c r="C332" s="24">
        <v>3319</v>
      </c>
      <c r="E332" s="24">
        <v>3319</v>
      </c>
      <c r="F332" s="43">
        <f t="shared" si="4"/>
        <v>1</v>
      </c>
    </row>
    <row r="333" spans="1:6" x14ac:dyDescent="0.25">
      <c r="A333" s="25" t="s">
        <v>29</v>
      </c>
      <c r="B333" s="26" t="s">
        <v>30</v>
      </c>
      <c r="C333" s="27">
        <v>3319</v>
      </c>
      <c r="E333" s="27">
        <v>3319</v>
      </c>
      <c r="F333" s="44">
        <f t="shared" si="4"/>
        <v>1</v>
      </c>
    </row>
    <row r="334" spans="1:6" ht="24" x14ac:dyDescent="0.25">
      <c r="A334" s="19" t="s">
        <v>438</v>
      </c>
      <c r="B334" s="20" t="s">
        <v>439</v>
      </c>
      <c r="C334" s="21">
        <v>664</v>
      </c>
      <c r="E334" s="21">
        <f>E335</f>
        <v>664</v>
      </c>
      <c r="F334" s="42">
        <f t="shared" si="4"/>
        <v>1</v>
      </c>
    </row>
    <row r="335" spans="1:6" x14ac:dyDescent="0.25">
      <c r="A335" s="22" t="s">
        <v>27</v>
      </c>
      <c r="B335" s="23" t="s">
        <v>28</v>
      </c>
      <c r="C335" s="24">
        <v>664</v>
      </c>
      <c r="E335" s="24">
        <f>E336</f>
        <v>664</v>
      </c>
      <c r="F335" s="43">
        <f t="shared" si="4"/>
        <v>1</v>
      </c>
    </row>
    <row r="336" spans="1:6" x14ac:dyDescent="0.25">
      <c r="A336" s="25" t="s">
        <v>29</v>
      </c>
      <c r="B336" s="26" t="s">
        <v>30</v>
      </c>
      <c r="C336" s="27">
        <v>664</v>
      </c>
      <c r="E336" s="27">
        <v>664</v>
      </c>
      <c r="F336" s="44">
        <f t="shared" si="4"/>
        <v>1</v>
      </c>
    </row>
    <row r="337" spans="1:6" ht="24" x14ac:dyDescent="0.25">
      <c r="A337" s="19" t="s">
        <v>440</v>
      </c>
      <c r="B337" s="20" t="s">
        <v>441</v>
      </c>
      <c r="C337" s="21">
        <v>664</v>
      </c>
      <c r="E337" s="21">
        <f>E338</f>
        <v>0</v>
      </c>
      <c r="F337" s="42">
        <f t="shared" ref="F337:F388" si="5">E337/C337</f>
        <v>0</v>
      </c>
    </row>
    <row r="338" spans="1:6" x14ac:dyDescent="0.25">
      <c r="A338" s="22" t="s">
        <v>27</v>
      </c>
      <c r="B338" s="23" t="s">
        <v>28</v>
      </c>
      <c r="C338" s="24">
        <v>664</v>
      </c>
      <c r="E338" s="24">
        <v>0</v>
      </c>
      <c r="F338" s="43">
        <f t="shared" si="5"/>
        <v>0</v>
      </c>
    </row>
    <row r="339" spans="1:6" x14ac:dyDescent="0.25">
      <c r="A339" s="25" t="s">
        <v>29</v>
      </c>
      <c r="B339" s="26" t="s">
        <v>30</v>
      </c>
      <c r="C339" s="27">
        <v>664</v>
      </c>
      <c r="E339" s="27">
        <v>0</v>
      </c>
      <c r="F339" s="44">
        <f t="shared" si="5"/>
        <v>0</v>
      </c>
    </row>
    <row r="340" spans="1:6" ht="24" x14ac:dyDescent="0.25">
      <c r="A340" s="19" t="s">
        <v>442</v>
      </c>
      <c r="B340" s="20" t="s">
        <v>443</v>
      </c>
      <c r="C340" s="21">
        <v>3319</v>
      </c>
      <c r="E340" s="21">
        <f>E341</f>
        <v>664</v>
      </c>
      <c r="F340" s="42">
        <f t="shared" si="5"/>
        <v>0.20006025911419101</v>
      </c>
    </row>
    <row r="341" spans="1:6" x14ac:dyDescent="0.25">
      <c r="A341" s="22" t="s">
        <v>27</v>
      </c>
      <c r="B341" s="23" t="s">
        <v>28</v>
      </c>
      <c r="C341" s="24">
        <v>3319</v>
      </c>
      <c r="E341" s="24">
        <f>E342</f>
        <v>664</v>
      </c>
      <c r="F341" s="43">
        <f t="shared" si="5"/>
        <v>0.20006025911419101</v>
      </c>
    </row>
    <row r="342" spans="1:6" x14ac:dyDescent="0.25">
      <c r="A342" s="25" t="s">
        <v>29</v>
      </c>
      <c r="B342" s="26" t="s">
        <v>30</v>
      </c>
      <c r="C342" s="27">
        <v>3319</v>
      </c>
      <c r="E342" s="27">
        <v>664</v>
      </c>
      <c r="F342" s="44">
        <f t="shared" si="5"/>
        <v>0.20006025911419101</v>
      </c>
    </row>
    <row r="343" spans="1:6" ht="24" x14ac:dyDescent="0.25">
      <c r="A343" s="19" t="s">
        <v>444</v>
      </c>
      <c r="B343" s="20" t="s">
        <v>445</v>
      </c>
      <c r="C343" s="21">
        <v>1328</v>
      </c>
      <c r="E343" s="21">
        <f>E344</f>
        <v>1328</v>
      </c>
      <c r="F343" s="42">
        <f t="shared" si="5"/>
        <v>1</v>
      </c>
    </row>
    <row r="344" spans="1:6" x14ac:dyDescent="0.25">
      <c r="A344" s="22" t="s">
        <v>27</v>
      </c>
      <c r="B344" s="23" t="s">
        <v>28</v>
      </c>
      <c r="C344" s="24">
        <v>1328</v>
      </c>
      <c r="E344" s="24">
        <f>E345</f>
        <v>1328</v>
      </c>
      <c r="F344" s="43">
        <f t="shared" si="5"/>
        <v>1</v>
      </c>
    </row>
    <row r="345" spans="1:6" x14ac:dyDescent="0.25">
      <c r="A345" s="25" t="s">
        <v>29</v>
      </c>
      <c r="B345" s="26" t="s">
        <v>30</v>
      </c>
      <c r="C345" s="27">
        <v>1328</v>
      </c>
      <c r="E345" s="27">
        <v>1328</v>
      </c>
      <c r="F345" s="44">
        <f t="shared" si="5"/>
        <v>1</v>
      </c>
    </row>
    <row r="346" spans="1:6" ht="24" x14ac:dyDescent="0.25">
      <c r="A346" s="19" t="s">
        <v>446</v>
      </c>
      <c r="B346" s="20" t="s">
        <v>447</v>
      </c>
      <c r="C346" s="21">
        <v>1328</v>
      </c>
      <c r="E346" s="21">
        <f>E347</f>
        <v>1328</v>
      </c>
      <c r="F346" s="42">
        <f t="shared" si="5"/>
        <v>1</v>
      </c>
    </row>
    <row r="347" spans="1:6" x14ac:dyDescent="0.25">
      <c r="A347" s="22" t="s">
        <v>27</v>
      </c>
      <c r="B347" s="23" t="s">
        <v>28</v>
      </c>
      <c r="C347" s="24">
        <v>1328</v>
      </c>
      <c r="E347" s="24">
        <f>E348</f>
        <v>1328</v>
      </c>
      <c r="F347" s="43">
        <f t="shared" si="5"/>
        <v>1</v>
      </c>
    </row>
    <row r="348" spans="1:6" x14ac:dyDescent="0.25">
      <c r="A348" s="25" t="s">
        <v>29</v>
      </c>
      <c r="B348" s="26" t="s">
        <v>30</v>
      </c>
      <c r="C348" s="27">
        <v>1328</v>
      </c>
      <c r="E348" s="27">
        <v>1328</v>
      </c>
      <c r="F348" s="44">
        <f t="shared" si="5"/>
        <v>1</v>
      </c>
    </row>
    <row r="349" spans="1:6" ht="24" x14ac:dyDescent="0.25">
      <c r="A349" s="19" t="s">
        <v>448</v>
      </c>
      <c r="B349" s="20" t="s">
        <v>449</v>
      </c>
      <c r="C349" s="21">
        <v>33200</v>
      </c>
      <c r="E349" s="21">
        <f>E350</f>
        <v>0</v>
      </c>
      <c r="F349" s="42">
        <f t="shared" si="5"/>
        <v>0</v>
      </c>
    </row>
    <row r="350" spans="1:6" x14ac:dyDescent="0.25">
      <c r="A350" s="22" t="s">
        <v>450</v>
      </c>
      <c r="B350" s="23" t="s">
        <v>451</v>
      </c>
      <c r="C350" s="24">
        <v>33200</v>
      </c>
      <c r="E350" s="24">
        <v>0</v>
      </c>
      <c r="F350" s="43">
        <f t="shared" si="5"/>
        <v>0</v>
      </c>
    </row>
    <row r="351" spans="1:6" x14ac:dyDescent="0.25">
      <c r="A351" s="25" t="s">
        <v>452</v>
      </c>
      <c r="B351" s="26" t="s">
        <v>453</v>
      </c>
      <c r="C351" s="27">
        <v>33200</v>
      </c>
      <c r="E351" s="27">
        <v>0</v>
      </c>
      <c r="F351" s="44">
        <f t="shared" si="5"/>
        <v>0</v>
      </c>
    </row>
    <row r="352" spans="1:6" x14ac:dyDescent="0.25">
      <c r="A352" s="10" t="s">
        <v>454</v>
      </c>
      <c r="B352" s="11" t="s">
        <v>455</v>
      </c>
      <c r="C352" s="12">
        <v>328440</v>
      </c>
      <c r="E352" s="12">
        <f>E353</f>
        <v>169799.41</v>
      </c>
      <c r="F352" s="39">
        <f t="shared" si="5"/>
        <v>0.51698760808671296</v>
      </c>
    </row>
    <row r="353" spans="1:6" ht="24" x14ac:dyDescent="0.25">
      <c r="A353" s="28" t="s">
        <v>456</v>
      </c>
      <c r="B353" s="29" t="s">
        <v>457</v>
      </c>
      <c r="C353" s="30">
        <v>328440</v>
      </c>
      <c r="E353" s="30">
        <f>E354</f>
        <v>169799.41</v>
      </c>
      <c r="F353" s="45">
        <f t="shared" si="5"/>
        <v>0.51698760808671296</v>
      </c>
    </row>
    <row r="354" spans="1:6" ht="24" x14ac:dyDescent="0.25">
      <c r="A354" s="13" t="s">
        <v>458</v>
      </c>
      <c r="B354" s="14" t="s">
        <v>459</v>
      </c>
      <c r="C354" s="15">
        <v>328440</v>
      </c>
      <c r="E354" s="15">
        <f>E355</f>
        <v>169799.41</v>
      </c>
      <c r="F354" s="40">
        <f t="shared" si="5"/>
        <v>0.51698760808671296</v>
      </c>
    </row>
    <row r="355" spans="1:6" x14ac:dyDescent="0.25">
      <c r="A355" s="16" t="s">
        <v>460</v>
      </c>
      <c r="B355" s="17" t="s">
        <v>461</v>
      </c>
      <c r="C355" s="18">
        <v>328440</v>
      </c>
      <c r="E355" s="18">
        <f>E356+E368</f>
        <v>169799.41</v>
      </c>
      <c r="F355" s="41">
        <f t="shared" si="5"/>
        <v>0.51698760808671296</v>
      </c>
    </row>
    <row r="356" spans="1:6" ht="24" x14ac:dyDescent="0.25">
      <c r="A356" s="19" t="s">
        <v>462</v>
      </c>
      <c r="B356" s="20" t="s">
        <v>461</v>
      </c>
      <c r="C356" s="21">
        <v>321800</v>
      </c>
      <c r="E356" s="21">
        <f>E357</f>
        <v>169799.41</v>
      </c>
      <c r="F356" s="42">
        <f t="shared" si="5"/>
        <v>0.52765509633312613</v>
      </c>
    </row>
    <row r="357" spans="1:6" x14ac:dyDescent="0.25">
      <c r="A357" s="31" t="s">
        <v>463</v>
      </c>
      <c r="B357" s="32" t="s">
        <v>464</v>
      </c>
      <c r="C357" s="33">
        <v>321800</v>
      </c>
      <c r="E357" s="33">
        <f>E358+E359+E360+E361+E362+E363+E364+E365+E366+E367</f>
        <v>169799.41</v>
      </c>
      <c r="F357" s="46">
        <f t="shared" si="5"/>
        <v>0.52765509633312613</v>
      </c>
    </row>
    <row r="358" spans="1:6" x14ac:dyDescent="0.25">
      <c r="A358" s="34" t="s">
        <v>465</v>
      </c>
      <c r="B358" s="35" t="s">
        <v>466</v>
      </c>
      <c r="C358" s="36">
        <v>170800</v>
      </c>
      <c r="E358" s="36">
        <v>91710.37</v>
      </c>
      <c r="F358" s="47">
        <f t="shared" si="5"/>
        <v>0.53694596018735363</v>
      </c>
    </row>
    <row r="359" spans="1:6" x14ac:dyDescent="0.25">
      <c r="A359" s="34" t="s">
        <v>467</v>
      </c>
      <c r="B359" s="35" t="s">
        <v>43</v>
      </c>
      <c r="C359" s="36">
        <v>10000</v>
      </c>
      <c r="E359" s="36">
        <v>8467.68</v>
      </c>
      <c r="F359" s="47">
        <f t="shared" si="5"/>
        <v>0.84676800000000008</v>
      </c>
    </row>
    <row r="360" spans="1:6" x14ac:dyDescent="0.25">
      <c r="A360" s="34" t="s">
        <v>468</v>
      </c>
      <c r="B360" s="35" t="s">
        <v>469</v>
      </c>
      <c r="C360" s="36">
        <v>34000</v>
      </c>
      <c r="E360" s="36">
        <v>15132.13</v>
      </c>
      <c r="F360" s="47">
        <f t="shared" si="5"/>
        <v>0.44506264705882348</v>
      </c>
    </row>
    <row r="361" spans="1:6" x14ac:dyDescent="0.25">
      <c r="A361" s="34" t="s">
        <v>470</v>
      </c>
      <c r="B361" s="35" t="s">
        <v>471</v>
      </c>
      <c r="C361" s="36">
        <v>8000</v>
      </c>
      <c r="E361" s="36">
        <v>4016.22</v>
      </c>
      <c r="F361" s="47">
        <f t="shared" si="5"/>
        <v>0.50202749999999996</v>
      </c>
    </row>
    <row r="362" spans="1:6" x14ac:dyDescent="0.25">
      <c r="A362" s="34" t="s">
        <v>472</v>
      </c>
      <c r="B362" s="35" t="s">
        <v>473</v>
      </c>
      <c r="C362" s="36">
        <v>55000</v>
      </c>
      <c r="E362" s="36">
        <v>38960.129999999997</v>
      </c>
      <c r="F362" s="47">
        <f t="shared" si="5"/>
        <v>0.70836599999999994</v>
      </c>
    </row>
    <row r="363" spans="1:6" x14ac:dyDescent="0.25">
      <c r="A363" s="34" t="s">
        <v>474</v>
      </c>
      <c r="B363" s="35" t="s">
        <v>475</v>
      </c>
      <c r="C363" s="36">
        <v>14100</v>
      </c>
      <c r="E363" s="36">
        <v>4080.11</v>
      </c>
      <c r="F363" s="47">
        <f t="shared" si="5"/>
        <v>0.2893695035460993</v>
      </c>
    </row>
    <row r="364" spans="1:6" x14ac:dyDescent="0.25">
      <c r="A364" s="34" t="s">
        <v>476</v>
      </c>
      <c r="B364" s="35" t="s">
        <v>185</v>
      </c>
      <c r="C364" s="36">
        <v>9300</v>
      </c>
      <c r="E364" s="36">
        <v>4786.6899999999996</v>
      </c>
      <c r="F364" s="47">
        <f t="shared" si="5"/>
        <v>0.51469784946236552</v>
      </c>
    </row>
    <row r="365" spans="1:6" x14ac:dyDescent="0.25">
      <c r="A365" s="34" t="s">
        <v>477</v>
      </c>
      <c r="B365" s="35" t="s">
        <v>478</v>
      </c>
      <c r="C365" s="36">
        <v>1600</v>
      </c>
      <c r="E365" s="36">
        <v>374.54</v>
      </c>
      <c r="F365" s="47">
        <f t="shared" si="5"/>
        <v>0.2340875</v>
      </c>
    </row>
    <row r="366" spans="1:6" x14ac:dyDescent="0.25">
      <c r="A366" s="34" t="s">
        <v>479</v>
      </c>
      <c r="B366" s="35" t="s">
        <v>480</v>
      </c>
      <c r="C366" s="36">
        <v>8000</v>
      </c>
      <c r="E366" s="36">
        <v>2271.54</v>
      </c>
      <c r="F366" s="47">
        <f t="shared" si="5"/>
        <v>0.28394249999999999</v>
      </c>
    </row>
    <row r="367" spans="1:6" ht="24" x14ac:dyDescent="0.25">
      <c r="A367" s="34" t="s">
        <v>481</v>
      </c>
      <c r="B367" s="35" t="s">
        <v>482</v>
      </c>
      <c r="C367" s="36">
        <v>11000</v>
      </c>
      <c r="E367" s="36">
        <v>0</v>
      </c>
      <c r="F367" s="47">
        <f t="shared" si="5"/>
        <v>0</v>
      </c>
    </row>
    <row r="368" spans="1:6" ht="24" x14ac:dyDescent="0.25">
      <c r="A368" s="19" t="s">
        <v>483</v>
      </c>
      <c r="B368" s="20" t="s">
        <v>484</v>
      </c>
      <c r="C368" s="21">
        <v>6640</v>
      </c>
      <c r="E368" s="21">
        <v>0</v>
      </c>
      <c r="F368" s="42">
        <f t="shared" si="5"/>
        <v>0</v>
      </c>
    </row>
    <row r="369" spans="1:6" x14ac:dyDescent="0.25">
      <c r="A369" s="31" t="s">
        <v>463</v>
      </c>
      <c r="B369" s="32" t="s">
        <v>464</v>
      </c>
      <c r="C369" s="33">
        <v>6640</v>
      </c>
      <c r="E369" s="33">
        <v>0</v>
      </c>
      <c r="F369" s="46">
        <f t="shared" si="5"/>
        <v>0</v>
      </c>
    </row>
    <row r="370" spans="1:6" x14ac:dyDescent="0.25">
      <c r="A370" s="34" t="s">
        <v>485</v>
      </c>
      <c r="B370" s="35" t="s">
        <v>486</v>
      </c>
      <c r="C370" s="36">
        <v>6640</v>
      </c>
      <c r="E370" s="36">
        <v>0</v>
      </c>
      <c r="F370" s="47">
        <f t="shared" si="5"/>
        <v>0</v>
      </c>
    </row>
    <row r="371" spans="1:6" x14ac:dyDescent="0.25">
      <c r="A371" s="10" t="s">
        <v>487</v>
      </c>
      <c r="B371" s="11" t="s">
        <v>488</v>
      </c>
      <c r="C371" s="12">
        <v>42971</v>
      </c>
      <c r="E371" s="12">
        <f>E372</f>
        <v>18415.769999999997</v>
      </c>
      <c r="F371" s="39">
        <f t="shared" si="5"/>
        <v>0.42856275162318763</v>
      </c>
    </row>
    <row r="372" spans="1:6" ht="24" x14ac:dyDescent="0.25">
      <c r="A372" s="28" t="s">
        <v>489</v>
      </c>
      <c r="B372" s="29" t="s">
        <v>490</v>
      </c>
      <c r="C372" s="30">
        <v>42971</v>
      </c>
      <c r="E372" s="30">
        <f>E373</f>
        <v>18415.769999999997</v>
      </c>
      <c r="F372" s="45">
        <f t="shared" si="5"/>
        <v>0.42856275162318763</v>
      </c>
    </row>
    <row r="373" spans="1:6" ht="24" x14ac:dyDescent="0.25">
      <c r="A373" s="13" t="s">
        <v>491</v>
      </c>
      <c r="B373" s="14" t="s">
        <v>492</v>
      </c>
      <c r="C373" s="15">
        <v>42971</v>
      </c>
      <c r="E373" s="15">
        <f>E374</f>
        <v>18415.769999999997</v>
      </c>
      <c r="F373" s="40">
        <f t="shared" si="5"/>
        <v>0.42856275162318763</v>
      </c>
    </row>
    <row r="374" spans="1:6" x14ac:dyDescent="0.25">
      <c r="A374" s="16" t="s">
        <v>493</v>
      </c>
      <c r="B374" s="17" t="s">
        <v>494</v>
      </c>
      <c r="C374" s="18">
        <v>42971</v>
      </c>
      <c r="E374" s="18">
        <f>E375+E385</f>
        <v>18415.769999999997</v>
      </c>
      <c r="F374" s="41">
        <f t="shared" si="5"/>
        <v>0.42856275162318763</v>
      </c>
    </row>
    <row r="375" spans="1:6" ht="24" x14ac:dyDescent="0.25">
      <c r="A375" s="19" t="s">
        <v>495</v>
      </c>
      <c r="B375" s="20" t="s">
        <v>496</v>
      </c>
      <c r="C375" s="21">
        <v>37392</v>
      </c>
      <c r="E375" s="21">
        <f>E376</f>
        <v>17408.509999999998</v>
      </c>
      <c r="F375" s="42">
        <f t="shared" si="5"/>
        <v>0.4655677685066324</v>
      </c>
    </row>
    <row r="376" spans="1:6" x14ac:dyDescent="0.25">
      <c r="A376" s="31" t="s">
        <v>497</v>
      </c>
      <c r="B376" s="32" t="s">
        <v>490</v>
      </c>
      <c r="C376" s="33">
        <v>37392</v>
      </c>
      <c r="E376" s="33">
        <f>E377+E378+E379+E380+E381+E382+E383+E384</f>
        <v>17408.509999999998</v>
      </c>
      <c r="F376" s="46">
        <f t="shared" si="5"/>
        <v>0.4655677685066324</v>
      </c>
    </row>
    <row r="377" spans="1:6" x14ac:dyDescent="0.25">
      <c r="A377" s="34" t="s">
        <v>465</v>
      </c>
      <c r="B377" s="35" t="s">
        <v>466</v>
      </c>
      <c r="C377" s="36">
        <v>17000</v>
      </c>
      <c r="E377" s="36">
        <v>8352.34</v>
      </c>
      <c r="F377" s="47">
        <f t="shared" si="5"/>
        <v>0.49131411764705885</v>
      </c>
    </row>
    <row r="378" spans="1:6" x14ac:dyDescent="0.25">
      <c r="A378" s="34" t="s">
        <v>467</v>
      </c>
      <c r="B378" s="35" t="s">
        <v>43</v>
      </c>
      <c r="C378" s="36">
        <v>797</v>
      </c>
      <c r="E378" s="36">
        <v>590.61</v>
      </c>
      <c r="F378" s="47">
        <f t="shared" si="5"/>
        <v>0.74104140526976159</v>
      </c>
    </row>
    <row r="379" spans="1:6" x14ac:dyDescent="0.25">
      <c r="A379" s="34" t="s">
        <v>468</v>
      </c>
      <c r="B379" s="35" t="s">
        <v>469</v>
      </c>
      <c r="C379" s="36">
        <v>3500</v>
      </c>
      <c r="E379" s="36">
        <v>1378.12</v>
      </c>
      <c r="F379" s="47">
        <f t="shared" si="5"/>
        <v>0.39374857142857139</v>
      </c>
    </row>
    <row r="380" spans="1:6" x14ac:dyDescent="0.25">
      <c r="A380" s="34" t="s">
        <v>470</v>
      </c>
      <c r="B380" s="35" t="s">
        <v>471</v>
      </c>
      <c r="C380" s="36">
        <v>1100</v>
      </c>
      <c r="E380" s="36">
        <v>320.95999999999998</v>
      </c>
      <c r="F380" s="47">
        <f t="shared" si="5"/>
        <v>0.29178181818181814</v>
      </c>
    </row>
    <row r="381" spans="1:6" x14ac:dyDescent="0.25">
      <c r="A381" s="34" t="s">
        <v>472</v>
      </c>
      <c r="B381" s="35" t="s">
        <v>473</v>
      </c>
      <c r="C381" s="36">
        <v>9020</v>
      </c>
      <c r="E381" s="36">
        <v>4352.21</v>
      </c>
      <c r="F381" s="47">
        <f t="shared" si="5"/>
        <v>0.48250665188470065</v>
      </c>
    </row>
    <row r="382" spans="1:6" x14ac:dyDescent="0.25">
      <c r="A382" s="34" t="s">
        <v>474</v>
      </c>
      <c r="B382" s="35" t="s">
        <v>475</v>
      </c>
      <c r="C382" s="36">
        <v>1990</v>
      </c>
      <c r="E382" s="36">
        <v>287.95</v>
      </c>
      <c r="F382" s="47">
        <f t="shared" si="5"/>
        <v>0.14469849246231156</v>
      </c>
    </row>
    <row r="383" spans="1:6" x14ac:dyDescent="0.25">
      <c r="A383" s="34" t="s">
        <v>476</v>
      </c>
      <c r="B383" s="35" t="s">
        <v>185</v>
      </c>
      <c r="C383" s="36">
        <v>3320</v>
      </c>
      <c r="E383" s="36">
        <v>1929.57</v>
      </c>
      <c r="F383" s="47">
        <f t="shared" si="5"/>
        <v>0.58119578313253006</v>
      </c>
    </row>
    <row r="384" spans="1:6" x14ac:dyDescent="0.25">
      <c r="A384" s="34" t="s">
        <v>477</v>
      </c>
      <c r="B384" s="35" t="s">
        <v>478</v>
      </c>
      <c r="C384" s="36">
        <v>665</v>
      </c>
      <c r="E384" s="36">
        <v>196.75</v>
      </c>
      <c r="F384" s="47">
        <f t="shared" si="5"/>
        <v>0.29586466165413533</v>
      </c>
    </row>
    <row r="385" spans="1:6" ht="24" x14ac:dyDescent="0.25">
      <c r="A385" s="19" t="s">
        <v>498</v>
      </c>
      <c r="B385" s="20" t="s">
        <v>499</v>
      </c>
      <c r="C385" s="21">
        <v>5579</v>
      </c>
      <c r="E385" s="21">
        <f>E386</f>
        <v>1007.26</v>
      </c>
      <c r="F385" s="42">
        <f t="shared" si="5"/>
        <v>0.18054490051980643</v>
      </c>
    </row>
    <row r="386" spans="1:6" x14ac:dyDescent="0.25">
      <c r="A386" s="31" t="s">
        <v>497</v>
      </c>
      <c r="B386" s="32" t="s">
        <v>490</v>
      </c>
      <c r="C386" s="33">
        <v>5579</v>
      </c>
      <c r="E386" s="33">
        <f>E387+E388</f>
        <v>1007.26</v>
      </c>
      <c r="F386" s="46">
        <f t="shared" si="5"/>
        <v>0.18054490051980643</v>
      </c>
    </row>
    <row r="387" spans="1:6" x14ac:dyDescent="0.25">
      <c r="A387" s="34" t="s">
        <v>500</v>
      </c>
      <c r="B387" s="35" t="s">
        <v>501</v>
      </c>
      <c r="C387" s="36">
        <v>5309</v>
      </c>
      <c r="E387" s="36">
        <v>1007.26</v>
      </c>
      <c r="F387" s="47">
        <f t="shared" si="5"/>
        <v>0.18972687888491241</v>
      </c>
    </row>
    <row r="388" spans="1:6" x14ac:dyDescent="0.25">
      <c r="A388" s="34" t="s">
        <v>502</v>
      </c>
      <c r="B388" s="35" t="s">
        <v>503</v>
      </c>
      <c r="C388" s="36">
        <v>270</v>
      </c>
      <c r="E388" s="36">
        <v>0</v>
      </c>
      <c r="F388" s="47">
        <f t="shared" si="5"/>
        <v>0</v>
      </c>
    </row>
  </sheetData>
  <mergeCells count="7">
    <mergeCell ref="A11:C11"/>
    <mergeCell ref="A13:C13"/>
    <mergeCell ref="A1:B1"/>
    <mergeCell ref="A3:B3"/>
    <mergeCell ref="A5:C5"/>
    <mergeCell ref="A7:C7"/>
    <mergeCell ref="A9:C9"/>
  </mergeCells>
  <pageMargins left="0.39370078740157499" right="0.196850393700787" top="0.39370078740157499" bottom="0.63976377952755903" header="0.39370078740157499" footer="0.39370078740157499"/>
  <pageSetup paperSize="9" orientation="portrait" horizontalDpi="300" verticalDpi="300"/>
  <headerFooter alignWithMargins="0">
    <oddFooter>&amp;L&amp;"Arial,Regular"&amp;8 LC147RP-IP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workbookViewId="0">
      <pane ySplit="2" topLeftCell="A3" activePane="bottomLeft" state="frozen"/>
      <selection pane="bottomLeft" activeCell="B23" sqref="B23:D23"/>
    </sheetView>
  </sheetViews>
  <sheetFormatPr defaultRowHeight="15" x14ac:dyDescent="0.25"/>
  <cols>
    <col min="1" max="1" width="9.7109375" style="48" customWidth="1"/>
    <col min="2" max="2" width="38.85546875" style="48" customWidth="1"/>
    <col min="3" max="3" width="33.42578125" style="48" customWidth="1"/>
    <col min="4" max="7" width="3.140625" style="48" customWidth="1"/>
    <col min="8" max="8" width="17.42578125" style="48" customWidth="1"/>
    <col min="9" max="9" width="17.85546875" style="48" customWidth="1"/>
    <col min="10" max="10" width="16.140625" style="48" customWidth="1"/>
    <col min="11" max="11" width="18.85546875" style="48" customWidth="1"/>
    <col min="12" max="12" width="4.42578125" style="48" customWidth="1"/>
    <col min="13" max="13" width="0.5703125" style="48" customWidth="1"/>
    <col min="14" max="14" width="18.140625" style="48" customWidth="1"/>
    <col min="15" max="15" width="4.42578125" style="48" hidden="1" customWidth="1"/>
    <col min="16" max="16" width="16.85546875" style="48" hidden="1" customWidth="1"/>
    <col min="17" max="18" width="9.140625" style="48" customWidth="1"/>
    <col min="19" max="16384" width="9.140625" style="48"/>
  </cols>
  <sheetData>
    <row r="1" spans="1:15" ht="15" customHeight="1" x14ac:dyDescent="0.25">
      <c r="A1" s="111" t="s">
        <v>0</v>
      </c>
      <c r="B1" s="101"/>
      <c r="D1" s="112"/>
      <c r="E1" s="112"/>
      <c r="F1" s="112"/>
      <c r="G1" s="112"/>
      <c r="H1" s="112"/>
      <c r="I1" s="112"/>
      <c r="J1" s="112"/>
      <c r="K1" s="112"/>
      <c r="L1" s="101"/>
      <c r="N1" s="54"/>
    </row>
    <row r="2" spans="1:15" x14ac:dyDescent="0.25">
      <c r="A2" s="111" t="s">
        <v>1</v>
      </c>
      <c r="B2" s="101"/>
      <c r="D2" s="112"/>
      <c r="E2" s="112"/>
      <c r="F2" s="112"/>
      <c r="G2" s="112"/>
      <c r="H2" s="112"/>
      <c r="I2" s="112"/>
      <c r="J2" s="112"/>
      <c r="K2" s="112"/>
      <c r="L2" s="101"/>
      <c r="N2" s="53"/>
    </row>
    <row r="3" spans="1:15" ht="5.85" customHeight="1" thickBot="1" x14ac:dyDescent="0.3"/>
    <row r="4" spans="1:15" ht="46.5" customHeight="1" thickTop="1" thickBot="1" x14ac:dyDescent="0.3">
      <c r="A4" s="52" t="s">
        <v>6</v>
      </c>
      <c r="B4" s="113" t="s">
        <v>566</v>
      </c>
      <c r="C4" s="114"/>
      <c r="D4" s="114"/>
      <c r="E4" s="57"/>
      <c r="F4" s="57"/>
      <c r="G4" s="57"/>
      <c r="H4" s="80" t="s">
        <v>568</v>
      </c>
      <c r="I4" s="81" t="s">
        <v>8</v>
      </c>
      <c r="J4" s="62" t="s">
        <v>569</v>
      </c>
      <c r="K4" s="62" t="s">
        <v>570</v>
      </c>
      <c r="L4" s="81"/>
      <c r="M4" s="81"/>
      <c r="N4" s="82" t="s">
        <v>574</v>
      </c>
      <c r="O4" s="57"/>
    </row>
    <row r="5" spans="1:15" ht="15.75" thickTop="1" x14ac:dyDescent="0.25">
      <c r="A5" s="51">
        <v>1</v>
      </c>
      <c r="B5" s="108">
        <v>2</v>
      </c>
      <c r="C5" s="109"/>
      <c r="D5" s="109"/>
      <c r="E5" s="59"/>
      <c r="F5" s="59"/>
      <c r="G5" s="59"/>
      <c r="H5" s="59">
        <v>3</v>
      </c>
      <c r="I5" s="59">
        <v>4</v>
      </c>
      <c r="J5" s="59">
        <v>5</v>
      </c>
      <c r="K5" s="59">
        <v>6</v>
      </c>
      <c r="L5" s="110">
        <v>7</v>
      </c>
      <c r="M5" s="105"/>
      <c r="N5" s="105"/>
      <c r="O5" s="105"/>
    </row>
    <row r="6" spans="1:15" ht="14.1" customHeight="1" x14ac:dyDescent="0.25">
      <c r="A6" s="106" t="s">
        <v>567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5">
      <c r="A7" s="50" t="s">
        <v>465</v>
      </c>
      <c r="B7" s="100" t="s">
        <v>466</v>
      </c>
      <c r="C7" s="101"/>
      <c r="D7" s="101"/>
      <c r="H7" s="68">
        <v>152616.24</v>
      </c>
      <c r="I7" s="65">
        <v>333400</v>
      </c>
      <c r="J7" s="69">
        <v>187149</v>
      </c>
      <c r="K7" s="70">
        <f>J7/I7</f>
        <v>0.56133473305338932</v>
      </c>
      <c r="L7" s="102">
        <f t="shared" ref="L7:L12" si="0">J7/H7</f>
        <v>1.2262718567827382</v>
      </c>
      <c r="M7" s="103"/>
      <c r="N7" s="103"/>
      <c r="O7" s="103"/>
    </row>
    <row r="8" spans="1:15" ht="25.5" customHeight="1" x14ac:dyDescent="0.25">
      <c r="A8" s="50" t="s">
        <v>467</v>
      </c>
      <c r="B8" s="100" t="s">
        <v>43</v>
      </c>
      <c r="C8" s="101"/>
      <c r="D8" s="101"/>
      <c r="H8" s="71">
        <v>4137.8500000000004</v>
      </c>
      <c r="I8" s="65">
        <v>22747</v>
      </c>
      <c r="J8" s="72">
        <v>17460.93</v>
      </c>
      <c r="K8" s="73">
        <f t="shared" ref="K8:K26" si="1">J8/I8</f>
        <v>0.76761463050072543</v>
      </c>
      <c r="L8" s="102">
        <f t="shared" si="0"/>
        <v>4.2198073878946794</v>
      </c>
      <c r="M8" s="103"/>
      <c r="N8" s="103"/>
      <c r="O8" s="103"/>
    </row>
    <row r="9" spans="1:15" x14ac:dyDescent="0.25">
      <c r="A9" s="50" t="s">
        <v>468</v>
      </c>
      <c r="B9" s="100" t="s">
        <v>469</v>
      </c>
      <c r="C9" s="101"/>
      <c r="D9" s="101"/>
      <c r="H9" s="68">
        <v>25181.69</v>
      </c>
      <c r="I9" s="65">
        <v>65500</v>
      </c>
      <c r="J9" s="69">
        <v>30879.5</v>
      </c>
      <c r="K9" s="70">
        <f t="shared" si="1"/>
        <v>0.47144274809160308</v>
      </c>
      <c r="L9" s="102">
        <f t="shared" si="0"/>
        <v>1.2262679748658649</v>
      </c>
      <c r="M9" s="103"/>
      <c r="N9" s="103"/>
      <c r="O9" s="103"/>
    </row>
    <row r="10" spans="1:15" ht="25.5" customHeight="1" x14ac:dyDescent="0.25">
      <c r="A10" s="50" t="s">
        <v>470</v>
      </c>
      <c r="B10" s="100" t="s">
        <v>471</v>
      </c>
      <c r="C10" s="101"/>
      <c r="D10" s="101"/>
      <c r="H10" s="72">
        <v>5043.2700000000004</v>
      </c>
      <c r="I10" s="65">
        <v>16720</v>
      </c>
      <c r="J10" s="72">
        <v>7434.33</v>
      </c>
      <c r="K10" s="73">
        <f t="shared" si="1"/>
        <v>0.44463696172248801</v>
      </c>
      <c r="L10" s="102">
        <f t="shared" si="0"/>
        <v>1.4741090601930888</v>
      </c>
      <c r="M10" s="103"/>
      <c r="N10" s="103"/>
      <c r="O10" s="103"/>
    </row>
    <row r="11" spans="1:15" ht="25.5" customHeight="1" x14ac:dyDescent="0.25">
      <c r="A11" s="50" t="s">
        <v>472</v>
      </c>
      <c r="B11" s="100" t="s">
        <v>473</v>
      </c>
      <c r="C11" s="101"/>
      <c r="D11" s="101"/>
      <c r="H11" s="72">
        <v>58787.7</v>
      </c>
      <c r="I11" s="65">
        <v>221599</v>
      </c>
      <c r="J11" s="72">
        <v>89889.57</v>
      </c>
      <c r="K11" s="73">
        <f t="shared" si="1"/>
        <v>0.40564068429911693</v>
      </c>
      <c r="L11" s="102">
        <f t="shared" si="0"/>
        <v>1.5290540368138235</v>
      </c>
      <c r="M11" s="103"/>
      <c r="N11" s="103"/>
      <c r="O11" s="103"/>
    </row>
    <row r="12" spans="1:15" x14ac:dyDescent="0.25">
      <c r="A12" s="50" t="s">
        <v>474</v>
      </c>
      <c r="B12" s="100" t="s">
        <v>475</v>
      </c>
      <c r="C12" s="101"/>
      <c r="D12" s="101"/>
      <c r="H12" s="68">
        <v>109966.72</v>
      </c>
      <c r="I12" s="65">
        <v>444249</v>
      </c>
      <c r="J12" s="69">
        <v>176461.47</v>
      </c>
      <c r="K12" s="70">
        <f t="shared" si="1"/>
        <v>0.39721298190879439</v>
      </c>
      <c r="L12" s="102">
        <f t="shared" si="0"/>
        <v>1.6046806706610872</v>
      </c>
      <c r="M12" s="103"/>
      <c r="N12" s="103"/>
      <c r="O12" s="103"/>
    </row>
    <row r="13" spans="1:15" ht="25.5" customHeight="1" x14ac:dyDescent="0.25">
      <c r="A13" s="50" t="s">
        <v>536</v>
      </c>
      <c r="B13" s="100" t="s">
        <v>155</v>
      </c>
      <c r="C13" s="101"/>
      <c r="D13" s="101"/>
      <c r="H13" s="72">
        <v>0</v>
      </c>
      <c r="I13" s="65">
        <v>280</v>
      </c>
      <c r="J13" s="72">
        <v>0</v>
      </c>
      <c r="K13" s="73">
        <f t="shared" si="1"/>
        <v>0</v>
      </c>
      <c r="L13" s="102">
        <v>0</v>
      </c>
      <c r="M13" s="103"/>
      <c r="N13" s="103"/>
      <c r="O13" s="103"/>
    </row>
    <row r="14" spans="1:15" ht="25.5" customHeight="1" x14ac:dyDescent="0.25">
      <c r="A14" s="50" t="s">
        <v>476</v>
      </c>
      <c r="B14" s="100" t="s">
        <v>185</v>
      </c>
      <c r="C14" s="101"/>
      <c r="D14" s="101"/>
      <c r="H14" s="72">
        <v>16273.13</v>
      </c>
      <c r="I14" s="65">
        <v>87605</v>
      </c>
      <c r="J14" s="72">
        <v>35832.76</v>
      </c>
      <c r="K14" s="73">
        <f t="shared" si="1"/>
        <v>0.40902642543233836</v>
      </c>
      <c r="L14" s="102">
        <f>J14/H14</f>
        <v>2.2019586889553517</v>
      </c>
      <c r="M14" s="103"/>
      <c r="N14" s="103"/>
      <c r="O14" s="103"/>
    </row>
    <row r="15" spans="1:15" ht="25.5" customHeight="1" x14ac:dyDescent="0.25">
      <c r="A15" s="50" t="s">
        <v>477</v>
      </c>
      <c r="B15" s="100" t="s">
        <v>478</v>
      </c>
      <c r="C15" s="101"/>
      <c r="D15" s="101"/>
      <c r="H15" s="72">
        <v>2495.44</v>
      </c>
      <c r="I15" s="65">
        <v>8585</v>
      </c>
      <c r="J15" s="72">
        <v>1666.07</v>
      </c>
      <c r="K15" s="73">
        <f t="shared" si="1"/>
        <v>0.19406755969714617</v>
      </c>
      <c r="L15" s="102">
        <f>J15/H15</f>
        <v>0.66764578591350621</v>
      </c>
      <c r="M15" s="103"/>
      <c r="N15" s="103"/>
      <c r="O15" s="103"/>
    </row>
    <row r="16" spans="1:15" ht="25.5" customHeight="1" x14ac:dyDescent="0.25">
      <c r="A16" s="50" t="s">
        <v>535</v>
      </c>
      <c r="B16" s="100" t="s">
        <v>534</v>
      </c>
      <c r="C16" s="101"/>
      <c r="D16" s="101"/>
      <c r="H16" s="72">
        <v>0</v>
      </c>
      <c r="I16" s="65">
        <v>205000</v>
      </c>
      <c r="J16" s="72">
        <v>165903.5</v>
      </c>
      <c r="K16" s="73">
        <f t="shared" si="1"/>
        <v>0.80928536585365851</v>
      </c>
      <c r="L16" s="102">
        <v>0</v>
      </c>
      <c r="M16" s="103"/>
      <c r="N16" s="103"/>
      <c r="O16" s="103"/>
    </row>
    <row r="17" spans="1:15" ht="25.5" customHeight="1" x14ac:dyDescent="0.25">
      <c r="A17" s="50" t="s">
        <v>533</v>
      </c>
      <c r="B17" s="100" t="s">
        <v>532</v>
      </c>
      <c r="C17" s="101"/>
      <c r="D17" s="101"/>
      <c r="H17" s="72">
        <v>14779.62</v>
      </c>
      <c r="I17" s="65">
        <v>79773</v>
      </c>
      <c r="J17" s="72">
        <v>24213.83</v>
      </c>
      <c r="K17" s="73">
        <f t="shared" si="1"/>
        <v>0.30353415315959037</v>
      </c>
      <c r="L17" s="102">
        <f>J17/H17</f>
        <v>1.638325613243101</v>
      </c>
      <c r="M17" s="103"/>
      <c r="N17" s="103"/>
      <c r="O17" s="103"/>
    </row>
    <row r="18" spans="1:15" x14ac:dyDescent="0.25">
      <c r="A18" s="50" t="s">
        <v>531</v>
      </c>
      <c r="B18" s="100" t="s">
        <v>530</v>
      </c>
      <c r="C18" s="101"/>
      <c r="D18" s="101"/>
      <c r="H18" s="68">
        <v>83435.320000000007</v>
      </c>
      <c r="I18" s="65">
        <v>187085.68</v>
      </c>
      <c r="J18" s="69">
        <v>82844.7</v>
      </c>
      <c r="K18" s="70">
        <f t="shared" si="1"/>
        <v>0.44281689544597963</v>
      </c>
      <c r="L18" s="102">
        <f>J18/H18</f>
        <v>0.99292122329008858</v>
      </c>
      <c r="M18" s="103"/>
      <c r="N18" s="103"/>
      <c r="O18" s="103"/>
    </row>
    <row r="19" spans="1:15" ht="25.5" customHeight="1" x14ac:dyDescent="0.25">
      <c r="A19" s="50" t="s">
        <v>529</v>
      </c>
      <c r="B19" s="100" t="s">
        <v>528</v>
      </c>
      <c r="C19" s="101"/>
      <c r="D19" s="101"/>
      <c r="H19" s="72">
        <v>1626.45</v>
      </c>
      <c r="I19" s="65">
        <v>33181</v>
      </c>
      <c r="J19" s="72">
        <v>0</v>
      </c>
      <c r="K19" s="73">
        <f t="shared" si="1"/>
        <v>0</v>
      </c>
      <c r="L19" s="102">
        <f>J19/H19</f>
        <v>0</v>
      </c>
      <c r="M19" s="103"/>
      <c r="N19" s="103"/>
      <c r="O19" s="103"/>
    </row>
    <row r="20" spans="1:15" x14ac:dyDescent="0.25">
      <c r="A20" s="50" t="s">
        <v>527</v>
      </c>
      <c r="B20" s="100" t="s">
        <v>526</v>
      </c>
      <c r="C20" s="101"/>
      <c r="D20" s="101"/>
      <c r="H20" s="68">
        <v>36013.47</v>
      </c>
      <c r="I20" s="65">
        <v>150000</v>
      </c>
      <c r="J20" s="69">
        <v>0</v>
      </c>
      <c r="K20" s="70">
        <f t="shared" si="1"/>
        <v>0</v>
      </c>
      <c r="L20" s="102">
        <f>J20/H20</f>
        <v>0</v>
      </c>
      <c r="M20" s="103"/>
      <c r="N20" s="103"/>
      <c r="O20" s="103"/>
    </row>
    <row r="21" spans="1:15" x14ac:dyDescent="0.25">
      <c r="A21" s="63">
        <v>411</v>
      </c>
      <c r="B21" s="64" t="s">
        <v>573</v>
      </c>
      <c r="H21" s="68">
        <v>25077.439999999999</v>
      </c>
      <c r="I21" s="65">
        <v>0</v>
      </c>
      <c r="J21" s="69">
        <v>0</v>
      </c>
      <c r="K21" s="70">
        <v>0</v>
      </c>
      <c r="L21" s="66"/>
      <c r="M21" s="74"/>
      <c r="N21" s="75">
        <v>0</v>
      </c>
      <c r="O21" s="74"/>
    </row>
    <row r="22" spans="1:15" ht="25.5" customHeight="1" x14ac:dyDescent="0.25">
      <c r="A22" s="50" t="s">
        <v>525</v>
      </c>
      <c r="B22" s="100" t="s">
        <v>524</v>
      </c>
      <c r="C22" s="101"/>
      <c r="D22" s="101"/>
      <c r="H22" s="72">
        <v>0</v>
      </c>
      <c r="I22" s="65">
        <v>31073.26</v>
      </c>
      <c r="J22" s="72">
        <v>29696.73</v>
      </c>
      <c r="K22" s="73">
        <f t="shared" si="1"/>
        <v>0.95570049618224806</v>
      </c>
      <c r="L22" s="102">
        <v>0</v>
      </c>
      <c r="M22" s="103"/>
      <c r="N22" s="103"/>
      <c r="O22" s="103"/>
    </row>
    <row r="23" spans="1:15" x14ac:dyDescent="0.25">
      <c r="A23" s="50" t="s">
        <v>485</v>
      </c>
      <c r="B23" s="100" t="s">
        <v>486</v>
      </c>
      <c r="C23" s="101"/>
      <c r="D23" s="101"/>
      <c r="H23" s="68">
        <v>22384.99</v>
      </c>
      <c r="I23" s="65">
        <v>529756.75</v>
      </c>
      <c r="J23" s="69">
        <v>35942.449999999997</v>
      </c>
      <c r="K23" s="70">
        <f t="shared" si="1"/>
        <v>6.7847082646894069E-2</v>
      </c>
      <c r="L23" s="102">
        <f>J23/H23</f>
        <v>1.6056495893006875</v>
      </c>
      <c r="M23" s="103"/>
      <c r="N23" s="103"/>
      <c r="O23" s="103"/>
    </row>
    <row r="24" spans="1:15" ht="25.5" customHeight="1" x14ac:dyDescent="0.25">
      <c r="A24" s="50" t="s">
        <v>479</v>
      </c>
      <c r="B24" s="100" t="s">
        <v>480</v>
      </c>
      <c r="C24" s="101"/>
      <c r="D24" s="101"/>
      <c r="H24" s="72">
        <v>6130.96</v>
      </c>
      <c r="I24" s="65">
        <v>20500</v>
      </c>
      <c r="J24" s="72">
        <v>2271.54</v>
      </c>
      <c r="K24" s="73">
        <f t="shared" si="1"/>
        <v>0.11080682926829268</v>
      </c>
      <c r="L24" s="102">
        <f>J24/H24</f>
        <v>0.37050315121938487</v>
      </c>
      <c r="M24" s="103"/>
      <c r="N24" s="103"/>
      <c r="O24" s="103"/>
    </row>
    <row r="25" spans="1:15" ht="25.5" customHeight="1" x14ac:dyDescent="0.25">
      <c r="A25" s="50" t="s">
        <v>500</v>
      </c>
      <c r="B25" s="100" t="s">
        <v>501</v>
      </c>
      <c r="C25" s="101"/>
      <c r="D25" s="101"/>
      <c r="H25" s="72">
        <v>1747.89</v>
      </c>
      <c r="I25" s="65">
        <v>5309</v>
      </c>
      <c r="J25" s="72">
        <v>1007.26</v>
      </c>
      <c r="K25" s="73">
        <f t="shared" si="1"/>
        <v>0.18972687888491241</v>
      </c>
      <c r="L25" s="102">
        <f>J25/H25</f>
        <v>0.57627196219441723</v>
      </c>
      <c r="M25" s="103"/>
      <c r="N25" s="103"/>
      <c r="O25" s="103"/>
    </row>
    <row r="26" spans="1:15" ht="25.5" customHeight="1" x14ac:dyDescent="0.25">
      <c r="A26" s="50" t="s">
        <v>502</v>
      </c>
      <c r="B26" s="100" t="s">
        <v>503</v>
      </c>
      <c r="C26" s="101"/>
      <c r="D26" s="101"/>
      <c r="H26" s="72">
        <v>177.18</v>
      </c>
      <c r="I26" s="65">
        <v>3270</v>
      </c>
      <c r="J26" s="72">
        <v>0</v>
      </c>
      <c r="K26" s="73">
        <f t="shared" si="1"/>
        <v>0</v>
      </c>
      <c r="L26" s="102">
        <f>J26/H26</f>
        <v>0</v>
      </c>
      <c r="M26" s="103"/>
      <c r="N26" s="103"/>
      <c r="O26" s="103"/>
    </row>
    <row r="27" spans="1:15" x14ac:dyDescent="0.25">
      <c r="A27" s="50" t="s">
        <v>1</v>
      </c>
      <c r="B27" s="100" t="s">
        <v>1</v>
      </c>
      <c r="C27" s="101"/>
      <c r="D27" s="101"/>
      <c r="K27" s="60"/>
      <c r="L27" s="104" t="s">
        <v>1</v>
      </c>
      <c r="M27" s="105"/>
      <c r="N27" s="105"/>
      <c r="O27" s="105"/>
    </row>
    <row r="28" spans="1:15" ht="14.1" customHeight="1" x14ac:dyDescent="0.25">
      <c r="A28" s="106" t="s">
        <v>523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</row>
    <row r="29" spans="1:15" ht="25.5" customHeight="1" x14ac:dyDescent="0.25">
      <c r="A29" s="50" t="s">
        <v>481</v>
      </c>
      <c r="B29" s="100" t="s">
        <v>482</v>
      </c>
      <c r="C29" s="101"/>
      <c r="D29" s="101"/>
      <c r="H29" s="72">
        <v>37235.300000000003</v>
      </c>
      <c r="I29" s="65">
        <v>11000</v>
      </c>
      <c r="J29" s="72">
        <v>0</v>
      </c>
      <c r="K29" s="73">
        <f t="shared" ref="K29:K30" si="2">J29/I29</f>
        <v>0</v>
      </c>
      <c r="L29" s="102">
        <f>J29/H29</f>
        <v>0</v>
      </c>
      <c r="M29" s="103"/>
      <c r="N29" s="103"/>
      <c r="O29" s="103"/>
    </row>
    <row r="30" spans="1:15" ht="25.5" customHeight="1" x14ac:dyDescent="0.25">
      <c r="A30" s="50" t="s">
        <v>522</v>
      </c>
      <c r="B30" s="100" t="s">
        <v>521</v>
      </c>
      <c r="C30" s="101"/>
      <c r="D30" s="101"/>
      <c r="H30" s="72">
        <v>0</v>
      </c>
      <c r="I30" s="65">
        <v>18600</v>
      </c>
      <c r="J30" s="72">
        <v>18576.68</v>
      </c>
      <c r="K30" s="73">
        <f t="shared" si="2"/>
        <v>0.99874623655913985</v>
      </c>
      <c r="L30" s="102">
        <v>0</v>
      </c>
      <c r="M30" s="103"/>
      <c r="N30" s="103"/>
      <c r="O30" s="103"/>
    </row>
    <row r="31" spans="1:15" x14ac:dyDescent="0.25">
      <c r="A31" s="107" t="s">
        <v>571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</row>
    <row r="32" spans="1:15" ht="0" hidden="1" customHeight="1" x14ac:dyDescent="0.25"/>
    <row r="33" spans="8:17" x14ac:dyDescent="0.25">
      <c r="H33" s="68">
        <f>H7+H8+H9+H10+H11+H12+H13+H14+H15+H16+H17+H18+H19+H20+H22+H23+H24+H25+H26+H29+H30+H21</f>
        <v>603110.66</v>
      </c>
      <c r="I33" s="76">
        <f>I7+I8+I9+I10+I11+I12+I13+I14+I15+I16+I17+I18+I19+I20+I22+I23+I24+I25+I26+I29+I30</f>
        <v>2475233.69</v>
      </c>
      <c r="J33" s="68">
        <f>J7+J8+J9+J10+J11+J12+J13+J14+J15+J16+J17+J18+J19+J20+J22+J23+J24+J25+J26+J29+J30</f>
        <v>907230.31999999983</v>
      </c>
      <c r="K33" s="77">
        <f t="shared" ref="K33" si="3">J33/I33</f>
        <v>0.36652309786555948</v>
      </c>
      <c r="L33" s="78"/>
      <c r="M33" s="78"/>
      <c r="N33" s="74">
        <f>J33/H33</f>
        <v>1.5042518399525548</v>
      </c>
      <c r="O33" s="79"/>
      <c r="P33" s="79"/>
      <c r="Q33" s="79"/>
    </row>
    <row r="34" spans="8:17" x14ac:dyDescent="0.25">
      <c r="H34" s="67"/>
      <c r="I34" s="67"/>
      <c r="J34" s="67"/>
      <c r="K34" s="67"/>
      <c r="L34" s="67"/>
      <c r="M34" s="67"/>
      <c r="N34" s="67"/>
    </row>
  </sheetData>
  <mergeCells count="54">
    <mergeCell ref="A31:O31"/>
    <mergeCell ref="B5:D5"/>
    <mergeCell ref="L5:O5"/>
    <mergeCell ref="A6:O6"/>
    <mergeCell ref="A1:B1"/>
    <mergeCell ref="D1:L1"/>
    <mergeCell ref="A2:B2"/>
    <mergeCell ref="D2:L2"/>
    <mergeCell ref="B4:D4"/>
    <mergeCell ref="B7:D7"/>
    <mergeCell ref="L7:O7"/>
    <mergeCell ref="B8:D8"/>
    <mergeCell ref="L8:O8"/>
    <mergeCell ref="B9:D9"/>
    <mergeCell ref="L9:O9"/>
    <mergeCell ref="B10:D10"/>
    <mergeCell ref="L10:O10"/>
    <mergeCell ref="B11:D11"/>
    <mergeCell ref="L11:O11"/>
    <mergeCell ref="B12:D12"/>
    <mergeCell ref="L12:O12"/>
    <mergeCell ref="B13:D13"/>
    <mergeCell ref="L13:O13"/>
    <mergeCell ref="B14:D14"/>
    <mergeCell ref="L14:O14"/>
    <mergeCell ref="B15:D15"/>
    <mergeCell ref="L15:O15"/>
    <mergeCell ref="B16:D16"/>
    <mergeCell ref="L16:O16"/>
    <mergeCell ref="B17:D17"/>
    <mergeCell ref="L17:O17"/>
    <mergeCell ref="B18:D18"/>
    <mergeCell ref="L18:O18"/>
    <mergeCell ref="B19:D19"/>
    <mergeCell ref="L19:O19"/>
    <mergeCell ref="B20:D20"/>
    <mergeCell ref="L20:O20"/>
    <mergeCell ref="B22:D22"/>
    <mergeCell ref="L22:O22"/>
    <mergeCell ref="B23:D23"/>
    <mergeCell ref="L23:O23"/>
    <mergeCell ref="B24:D24"/>
    <mergeCell ref="L24:O24"/>
    <mergeCell ref="B25:D25"/>
    <mergeCell ref="L25:O25"/>
    <mergeCell ref="B29:D29"/>
    <mergeCell ref="L29:O29"/>
    <mergeCell ref="B30:D30"/>
    <mergeCell ref="L30:O30"/>
    <mergeCell ref="B26:D26"/>
    <mergeCell ref="L26:O26"/>
    <mergeCell ref="B27:D27"/>
    <mergeCell ref="L27:O27"/>
    <mergeCell ref="A28:O28"/>
  </mergeCells>
  <pageMargins left="0.39370078740157499" right="0.39370078740157499" top="0.39370078740157499" bottom="0.70866141732283505" header="0.39370078740157499" footer="0.39370078740157499"/>
  <pageSetup paperSize="9" orientation="portrait" horizontalDpi="300" verticalDpi="300" r:id="rId1"/>
  <headerFooter alignWithMargins="0">
    <oddFooter>&amp;L&amp;"Arial,Regular"&amp;8 LC Šifra apl. (2023) &amp;C&amp;"Arial,Regular"&amp;8Stranica &amp;P od &amp;N &amp;R&amp;"Arial,Regular"&amp;8 *Obrada LC*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workbookViewId="0">
      <pane ySplit="2" topLeftCell="A3" activePane="bottomLeft" state="frozen"/>
      <selection pane="bottomLeft" activeCell="B19" sqref="B19:D19"/>
    </sheetView>
  </sheetViews>
  <sheetFormatPr defaultRowHeight="15" x14ac:dyDescent="0.25"/>
  <cols>
    <col min="1" max="1" width="9.7109375" style="48" customWidth="1"/>
    <col min="2" max="2" width="38.85546875" style="48" customWidth="1"/>
    <col min="3" max="3" width="33.42578125" style="48" customWidth="1"/>
    <col min="4" max="4" width="3.140625" style="48" customWidth="1"/>
    <col min="5" max="5" width="14.140625" style="48" customWidth="1"/>
    <col min="6" max="8" width="3.140625" style="48" customWidth="1"/>
    <col min="9" max="9" width="4.140625" style="48" customWidth="1"/>
    <col min="10" max="10" width="4.7109375" style="48" customWidth="1"/>
    <col min="11" max="11" width="13" style="48" customWidth="1"/>
    <col min="12" max="12" width="15" style="48" customWidth="1"/>
    <col min="13" max="13" width="12.85546875" style="48" customWidth="1"/>
    <col min="14" max="16" width="3.140625" style="48" customWidth="1"/>
    <col min="17" max="17" width="0" style="48" hidden="1" customWidth="1"/>
    <col min="18" max="16384" width="9.140625" style="48"/>
  </cols>
  <sheetData>
    <row r="1" spans="1:16" x14ac:dyDescent="0.25">
      <c r="A1" s="111" t="s">
        <v>0</v>
      </c>
      <c r="B1" s="10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x14ac:dyDescent="0.25">
      <c r="A2" s="111" t="s">
        <v>1</v>
      </c>
      <c r="B2" s="10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5.85" customHeight="1" thickBot="1" x14ac:dyDescent="0.3"/>
    <row r="4" spans="1:16" ht="30.75" customHeight="1" thickTop="1" thickBot="1" x14ac:dyDescent="0.3">
      <c r="A4" s="52" t="s">
        <v>6</v>
      </c>
      <c r="B4" s="113" t="s">
        <v>565</v>
      </c>
      <c r="C4" s="113"/>
      <c r="D4" s="113"/>
      <c r="E4" s="58" t="s">
        <v>575</v>
      </c>
      <c r="F4" s="119" t="s">
        <v>8</v>
      </c>
      <c r="G4" s="119"/>
      <c r="H4" s="119"/>
      <c r="I4" s="119"/>
      <c r="J4" s="57"/>
      <c r="K4" s="58" t="s">
        <v>576</v>
      </c>
      <c r="L4" s="58" t="s">
        <v>577</v>
      </c>
      <c r="M4" s="58" t="s">
        <v>572</v>
      </c>
      <c r="N4" s="57"/>
      <c r="O4" s="57"/>
      <c r="P4" s="57"/>
    </row>
    <row r="5" spans="1:16" ht="15.75" thickTop="1" x14ac:dyDescent="0.25">
      <c r="A5" s="51">
        <v>1</v>
      </c>
      <c r="B5" s="108">
        <v>2</v>
      </c>
      <c r="C5" s="101"/>
      <c r="D5" s="101"/>
      <c r="E5" s="59">
        <v>3</v>
      </c>
      <c r="F5" s="115">
        <v>4</v>
      </c>
      <c r="G5" s="115"/>
      <c r="H5" s="115"/>
      <c r="I5" s="115"/>
      <c r="K5" s="59">
        <v>5</v>
      </c>
      <c r="L5" s="59">
        <v>6</v>
      </c>
      <c r="M5" s="48">
        <v>7</v>
      </c>
    </row>
    <row r="6" spans="1:16" ht="14.1" customHeight="1" x14ac:dyDescent="0.25">
      <c r="A6" s="106" t="s">
        <v>564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x14ac:dyDescent="0.25">
      <c r="A7" s="50" t="s">
        <v>563</v>
      </c>
      <c r="B7" s="100" t="s">
        <v>562</v>
      </c>
      <c r="C7" s="101"/>
      <c r="D7" s="101"/>
      <c r="E7" s="61">
        <v>212738.18</v>
      </c>
      <c r="G7" s="116">
        <v>560000</v>
      </c>
      <c r="H7" s="101"/>
      <c r="I7" s="101"/>
      <c r="J7" s="101"/>
      <c r="K7" s="61">
        <v>287992.34999999998</v>
      </c>
      <c r="L7" s="60">
        <f>K7/G7</f>
        <v>0.51427205357142858</v>
      </c>
      <c r="M7" s="60">
        <f>K7/E7</f>
        <v>1.3537407812739584</v>
      </c>
    </row>
    <row r="8" spans="1:16" x14ac:dyDescent="0.25">
      <c r="A8" s="50" t="s">
        <v>561</v>
      </c>
      <c r="B8" s="100" t="s">
        <v>560</v>
      </c>
      <c r="C8" s="101"/>
      <c r="D8" s="101"/>
      <c r="E8" s="61">
        <v>8761.6299999999992</v>
      </c>
      <c r="G8" s="116">
        <v>78838.679999999993</v>
      </c>
      <c r="H8" s="101"/>
      <c r="I8" s="101"/>
      <c r="J8" s="101"/>
      <c r="K8" s="61">
        <v>26778.16</v>
      </c>
      <c r="L8" s="60">
        <f t="shared" ref="L8:L21" si="0">K8/G8</f>
        <v>0.3396576401329906</v>
      </c>
      <c r="M8" s="60">
        <f t="shared" ref="M8:M20" si="1">K8/E8</f>
        <v>3.0562988850248187</v>
      </c>
    </row>
    <row r="9" spans="1:16" x14ac:dyDescent="0.25">
      <c r="A9" s="50" t="s">
        <v>559</v>
      </c>
      <c r="B9" s="100" t="s">
        <v>558</v>
      </c>
      <c r="C9" s="101"/>
      <c r="D9" s="101"/>
      <c r="E9" s="61">
        <v>1806.7</v>
      </c>
      <c r="G9" s="116">
        <v>7770</v>
      </c>
      <c r="H9" s="101"/>
      <c r="I9" s="101"/>
      <c r="J9" s="101"/>
      <c r="K9" s="61">
        <v>2064.08</v>
      </c>
      <c r="L9" s="60">
        <f t="shared" si="0"/>
        <v>0.26564736164736164</v>
      </c>
      <c r="M9" s="60">
        <f t="shared" si="1"/>
        <v>1.1424586262246084</v>
      </c>
    </row>
    <row r="10" spans="1:16" x14ac:dyDescent="0.25">
      <c r="A10" s="50" t="s">
        <v>557</v>
      </c>
      <c r="B10" s="100" t="s">
        <v>556</v>
      </c>
      <c r="C10" s="101"/>
      <c r="D10" s="101"/>
      <c r="E10" s="61">
        <v>28372.12</v>
      </c>
      <c r="G10" s="116">
        <v>228000</v>
      </c>
      <c r="H10" s="101"/>
      <c r="I10" s="101"/>
      <c r="J10" s="101"/>
      <c r="K10" s="61">
        <v>18932.52</v>
      </c>
      <c r="L10" s="60">
        <f t="shared" si="0"/>
        <v>8.3037368421052637E-2</v>
      </c>
      <c r="M10" s="60">
        <f t="shared" si="1"/>
        <v>0.66729310322950841</v>
      </c>
    </row>
    <row r="11" spans="1:16" x14ac:dyDescent="0.25">
      <c r="A11" s="50" t="s">
        <v>555</v>
      </c>
      <c r="B11" s="100" t="s">
        <v>554</v>
      </c>
      <c r="C11" s="101"/>
      <c r="D11" s="101"/>
      <c r="E11" s="61">
        <v>154958.72</v>
      </c>
      <c r="G11" s="116">
        <v>190101</v>
      </c>
      <c r="H11" s="101"/>
      <c r="I11" s="101"/>
      <c r="J11" s="101"/>
      <c r="K11" s="61">
        <v>176164.91</v>
      </c>
      <c r="L11" s="60">
        <f t="shared" si="0"/>
        <v>0.92669112734809389</v>
      </c>
      <c r="M11" s="60">
        <f t="shared" si="1"/>
        <v>1.1368505754306695</v>
      </c>
    </row>
    <row r="12" spans="1:16" ht="25.5" x14ac:dyDescent="0.25">
      <c r="A12" s="63">
        <v>636</v>
      </c>
      <c r="B12" s="64" t="s">
        <v>578</v>
      </c>
      <c r="E12" s="61">
        <v>382.24</v>
      </c>
      <c r="G12" s="55"/>
      <c r="H12" s="117">
        <v>0</v>
      </c>
      <c r="I12" s="117"/>
      <c r="J12" s="117"/>
      <c r="K12" s="61">
        <v>339</v>
      </c>
      <c r="L12" s="60">
        <v>0</v>
      </c>
      <c r="M12" s="60">
        <f t="shared" si="1"/>
        <v>0.88687735454164918</v>
      </c>
    </row>
    <row r="13" spans="1:16" x14ac:dyDescent="0.25">
      <c r="A13" s="50" t="s">
        <v>553</v>
      </c>
      <c r="B13" s="100" t="s">
        <v>552</v>
      </c>
      <c r="C13" s="101"/>
      <c r="D13" s="101"/>
      <c r="E13" s="61">
        <v>70.83</v>
      </c>
      <c r="G13" s="116">
        <v>15000</v>
      </c>
      <c r="H13" s="101"/>
      <c r="I13" s="101"/>
      <c r="J13" s="101"/>
      <c r="K13" s="61">
        <v>24.32</v>
      </c>
      <c r="L13" s="60">
        <f t="shared" si="0"/>
        <v>1.6213333333333334E-3</v>
      </c>
      <c r="M13" s="60">
        <f t="shared" si="1"/>
        <v>0.34335733446279826</v>
      </c>
    </row>
    <row r="14" spans="1:16" x14ac:dyDescent="0.25">
      <c r="A14" s="50" t="s">
        <v>551</v>
      </c>
      <c r="B14" s="100" t="s">
        <v>550</v>
      </c>
      <c r="C14" s="101"/>
      <c r="D14" s="101"/>
      <c r="E14" s="61">
        <v>231796.11</v>
      </c>
      <c r="G14" s="116">
        <v>727987</v>
      </c>
      <c r="H14" s="101"/>
      <c r="I14" s="101"/>
      <c r="J14" s="101"/>
      <c r="K14" s="61">
        <v>171868.94</v>
      </c>
      <c r="L14" s="60">
        <f t="shared" si="0"/>
        <v>0.23608792464700606</v>
      </c>
      <c r="M14" s="60">
        <f t="shared" si="1"/>
        <v>0.74146602373957016</v>
      </c>
    </row>
    <row r="15" spans="1:16" x14ac:dyDescent="0.25">
      <c r="A15" s="50" t="s">
        <v>549</v>
      </c>
      <c r="B15" s="100" t="s">
        <v>174</v>
      </c>
      <c r="C15" s="101"/>
      <c r="D15" s="101"/>
      <c r="E15" s="61">
        <v>4.07</v>
      </c>
      <c r="G15" s="116">
        <v>15000</v>
      </c>
      <c r="H15" s="101"/>
      <c r="I15" s="101"/>
      <c r="J15" s="101"/>
      <c r="K15" s="61">
        <v>7.45</v>
      </c>
      <c r="L15" s="60">
        <f t="shared" si="0"/>
        <v>4.9666666666666663E-4</v>
      </c>
      <c r="M15" s="60">
        <f t="shared" si="1"/>
        <v>1.8304668304668303</v>
      </c>
    </row>
    <row r="16" spans="1:16" x14ac:dyDescent="0.25">
      <c r="A16" s="50" t="s">
        <v>548</v>
      </c>
      <c r="B16" s="100" t="s">
        <v>547</v>
      </c>
      <c r="C16" s="101"/>
      <c r="D16" s="101"/>
      <c r="E16" s="61">
        <v>67076.929999999993</v>
      </c>
      <c r="G16" s="116">
        <v>178700</v>
      </c>
      <c r="H16" s="101"/>
      <c r="I16" s="101"/>
      <c r="J16" s="101"/>
      <c r="K16" s="61">
        <v>65335.25</v>
      </c>
      <c r="L16" s="60">
        <f t="shared" si="0"/>
        <v>0.3656141578063794</v>
      </c>
      <c r="M16" s="60">
        <f t="shared" si="1"/>
        <v>0.97403458983587954</v>
      </c>
    </row>
    <row r="17" spans="1:16" x14ac:dyDescent="0.25">
      <c r="A17" s="50" t="s">
        <v>546</v>
      </c>
      <c r="B17" s="100" t="s">
        <v>545</v>
      </c>
      <c r="C17" s="101"/>
      <c r="D17" s="101"/>
      <c r="E17" s="61">
        <v>50592.32</v>
      </c>
      <c r="G17" s="116">
        <v>188460</v>
      </c>
      <c r="H17" s="101"/>
      <c r="I17" s="101"/>
      <c r="J17" s="101"/>
      <c r="K17" s="61">
        <v>51653.65</v>
      </c>
      <c r="L17" s="60">
        <f t="shared" si="0"/>
        <v>0.2740828292475857</v>
      </c>
      <c r="M17" s="60">
        <f t="shared" si="1"/>
        <v>1.0209780852113524</v>
      </c>
    </row>
    <row r="18" spans="1:16" x14ac:dyDescent="0.25">
      <c r="A18" s="50" t="s">
        <v>544</v>
      </c>
      <c r="B18" s="100" t="s">
        <v>543</v>
      </c>
      <c r="C18" s="101"/>
      <c r="D18" s="101"/>
      <c r="E18" s="61">
        <v>0</v>
      </c>
      <c r="G18" s="116">
        <v>10000</v>
      </c>
      <c r="H18" s="101"/>
      <c r="I18" s="101"/>
      <c r="J18" s="101"/>
      <c r="K18" s="61">
        <v>0</v>
      </c>
      <c r="L18" s="60">
        <f t="shared" si="0"/>
        <v>0</v>
      </c>
      <c r="M18" s="60">
        <v>0</v>
      </c>
    </row>
    <row r="19" spans="1:16" x14ac:dyDescent="0.25">
      <c r="A19" s="50" t="s">
        <v>542</v>
      </c>
      <c r="B19" s="100" t="s">
        <v>541</v>
      </c>
      <c r="C19" s="101"/>
      <c r="D19" s="101"/>
      <c r="E19" s="61">
        <v>33580.74</v>
      </c>
      <c r="G19" s="116">
        <v>228348.01</v>
      </c>
      <c r="H19" s="101"/>
      <c r="I19" s="101"/>
      <c r="J19" s="101"/>
      <c r="K19" s="61">
        <v>5728.15</v>
      </c>
      <c r="L19" s="60">
        <f t="shared" si="0"/>
        <v>2.5085175911977509E-2</v>
      </c>
      <c r="M19" s="60">
        <f t="shared" si="1"/>
        <v>0.17057843275639548</v>
      </c>
    </row>
    <row r="20" spans="1:16" x14ac:dyDescent="0.25">
      <c r="A20" s="50" t="s">
        <v>540</v>
      </c>
      <c r="B20" s="100" t="s">
        <v>539</v>
      </c>
      <c r="C20" s="101"/>
      <c r="D20" s="101"/>
      <c r="E20" s="61">
        <v>34192.269999999997</v>
      </c>
      <c r="G20" s="116">
        <v>37210</v>
      </c>
      <c r="H20" s="101"/>
      <c r="I20" s="101"/>
      <c r="J20" s="101"/>
      <c r="K20" s="61">
        <v>4336.01</v>
      </c>
      <c r="L20" s="60">
        <f t="shared" si="0"/>
        <v>0.11652808384842785</v>
      </c>
      <c r="M20" s="60">
        <f t="shared" si="1"/>
        <v>0.126812580738278</v>
      </c>
    </row>
    <row r="21" spans="1:16" x14ac:dyDescent="0.25">
      <c r="A21" s="50" t="s">
        <v>538</v>
      </c>
      <c r="B21" s="100" t="s">
        <v>537</v>
      </c>
      <c r="C21" s="101"/>
      <c r="D21" s="101"/>
      <c r="E21" s="61">
        <v>0</v>
      </c>
      <c r="G21" s="116">
        <v>9819</v>
      </c>
      <c r="H21" s="101"/>
      <c r="I21" s="101"/>
      <c r="J21" s="101"/>
      <c r="K21" s="61">
        <v>0</v>
      </c>
      <c r="L21" s="60">
        <f t="shared" si="0"/>
        <v>0</v>
      </c>
      <c r="M21" s="60">
        <v>0</v>
      </c>
    </row>
    <row r="22" spans="1:16" ht="15" customHeight="1" x14ac:dyDescent="0.25">
      <c r="A22" s="107" t="s">
        <v>571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 x14ac:dyDescent="0.25">
      <c r="A23" s="50"/>
      <c r="B23" s="100"/>
      <c r="C23" s="101"/>
      <c r="D23" s="101"/>
      <c r="E23" s="61">
        <f>E7+E8+E9+E10+E11+E12+E13+E14+E15+E16+E17+E18+E19+E20+E21</f>
        <v>824332.86</v>
      </c>
      <c r="H23" s="118">
        <f>G7+G8+G9+G10+G11+H12+G13+G14+G15+G16+G17+G18+G19+G20+G21</f>
        <v>2475233.6899999995</v>
      </c>
      <c r="I23" s="105"/>
      <c r="J23" s="105"/>
      <c r="K23" s="61">
        <f>K7+K8+K9+K10+K11+K12+K13+K14+K15+K16+K17+K18+K19+K20+K21</f>
        <v>811224.79</v>
      </c>
      <c r="L23" s="60">
        <f>K23/H23</f>
        <v>0.32773664695877675</v>
      </c>
      <c r="M23" s="60">
        <f>K23/E23</f>
        <v>0.98409857154062752</v>
      </c>
    </row>
    <row r="24" spans="1:16" x14ac:dyDescent="0.25">
      <c r="A24" s="50"/>
      <c r="B24" s="100"/>
      <c r="C24" s="101"/>
      <c r="D24" s="101"/>
    </row>
    <row r="25" spans="1:16" x14ac:dyDescent="0.25">
      <c r="A25" s="50"/>
      <c r="B25" s="100"/>
      <c r="C25" s="101"/>
      <c r="D25" s="101"/>
    </row>
    <row r="26" spans="1:16" x14ac:dyDescent="0.25">
      <c r="A26" s="50"/>
      <c r="B26" s="100"/>
      <c r="C26" s="101"/>
      <c r="D26" s="101"/>
    </row>
    <row r="27" spans="1:16" x14ac:dyDescent="0.25">
      <c r="A27" s="50"/>
      <c r="B27" s="100"/>
      <c r="C27" s="101"/>
      <c r="D27" s="101"/>
    </row>
    <row r="28" spans="1:16" x14ac:dyDescent="0.25">
      <c r="A28" s="50"/>
      <c r="B28" s="100"/>
      <c r="C28" s="101"/>
      <c r="D28" s="101"/>
    </row>
    <row r="29" spans="1:16" x14ac:dyDescent="0.25">
      <c r="A29" s="50"/>
      <c r="B29" s="100"/>
      <c r="C29" s="101"/>
      <c r="D29" s="101"/>
    </row>
    <row r="30" spans="1:16" x14ac:dyDescent="0.25">
      <c r="A30" s="50"/>
      <c r="B30" s="100"/>
      <c r="C30" s="101"/>
      <c r="D30" s="101"/>
    </row>
    <row r="31" spans="1:16" x14ac:dyDescent="0.25">
      <c r="A31" s="50"/>
      <c r="B31" s="100"/>
      <c r="C31" s="101"/>
      <c r="D31" s="101"/>
    </row>
    <row r="32" spans="1:16" x14ac:dyDescent="0.25">
      <c r="A32" s="50"/>
      <c r="B32" s="100"/>
      <c r="C32" s="101"/>
      <c r="D32" s="101"/>
    </row>
    <row r="33" spans="1:16" x14ac:dyDescent="0.25">
      <c r="A33" s="50"/>
      <c r="B33" s="100"/>
      <c r="C33" s="101"/>
      <c r="D33" s="101"/>
    </row>
    <row r="34" spans="1:16" x14ac:dyDescent="0.25">
      <c r="A34" s="50"/>
      <c r="B34" s="100"/>
      <c r="C34" s="101"/>
      <c r="D34" s="101"/>
    </row>
    <row r="35" spans="1:16" x14ac:dyDescent="0.25">
      <c r="A35" s="50"/>
      <c r="B35" s="100"/>
      <c r="C35" s="101"/>
      <c r="D35" s="101"/>
    </row>
    <row r="36" spans="1:16" x14ac:dyDescent="0.25">
      <c r="A36" s="50"/>
      <c r="B36" s="100"/>
      <c r="C36" s="101"/>
      <c r="D36" s="101"/>
    </row>
    <row r="37" spans="1:16" x14ac:dyDescent="0.25">
      <c r="A37" s="50"/>
      <c r="B37" s="100"/>
      <c r="C37" s="101"/>
      <c r="D37" s="101"/>
    </row>
    <row r="38" spans="1:16" x14ac:dyDescent="0.25">
      <c r="A38" s="50"/>
      <c r="B38" s="100"/>
      <c r="C38" s="101"/>
      <c r="D38" s="101"/>
    </row>
    <row r="39" spans="1:16" x14ac:dyDescent="0.25">
      <c r="A39" s="50"/>
      <c r="B39" s="100"/>
      <c r="C39" s="101"/>
      <c r="D39" s="101"/>
    </row>
    <row r="40" spans="1:16" x14ac:dyDescent="0.25">
      <c r="A40" s="50"/>
      <c r="B40" s="100"/>
      <c r="C40" s="101"/>
      <c r="D40" s="101"/>
    </row>
    <row r="41" spans="1:16" x14ac:dyDescent="0.25">
      <c r="A41" s="50"/>
      <c r="B41" s="100"/>
      <c r="C41" s="101"/>
      <c r="D41" s="101"/>
    </row>
    <row r="42" spans="1:16" ht="14.1" customHeight="1" x14ac:dyDescent="0.25">
      <c r="A42" s="106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x14ac:dyDescent="0.25">
      <c r="A43" s="50"/>
      <c r="B43" s="100"/>
      <c r="C43" s="101"/>
      <c r="D43" s="101"/>
    </row>
    <row r="44" spans="1:16" x14ac:dyDescent="0.25">
      <c r="A44" s="50"/>
      <c r="B44" s="100"/>
      <c r="C44" s="101"/>
      <c r="D44" s="101"/>
    </row>
    <row r="45" spans="1:16" x14ac:dyDescent="0.25">
      <c r="A45" s="50" t="s">
        <v>1</v>
      </c>
      <c r="B45" s="100" t="s">
        <v>1</v>
      </c>
      <c r="C45" s="101"/>
      <c r="D45" s="101"/>
    </row>
    <row r="46" spans="1:16" ht="0" hidden="1" customHeight="1" x14ac:dyDescent="0.25"/>
  </sheetData>
  <mergeCells count="63">
    <mergeCell ref="H12:J12"/>
    <mergeCell ref="A22:P22"/>
    <mergeCell ref="H23:J23"/>
    <mergeCell ref="F4:I4"/>
    <mergeCell ref="B4:D4"/>
    <mergeCell ref="B19:D19"/>
    <mergeCell ref="B20:D20"/>
    <mergeCell ref="B21:D21"/>
    <mergeCell ref="G19:J19"/>
    <mergeCell ref="G20:J20"/>
    <mergeCell ref="G21:J21"/>
    <mergeCell ref="B16:D16"/>
    <mergeCell ref="B17:D17"/>
    <mergeCell ref="B18:D18"/>
    <mergeCell ref="G16:J16"/>
    <mergeCell ref="G17:J17"/>
    <mergeCell ref="B44:D44"/>
    <mergeCell ref="B45:D45"/>
    <mergeCell ref="G7:J7"/>
    <mergeCell ref="G8:J8"/>
    <mergeCell ref="G9:J9"/>
    <mergeCell ref="G10:J10"/>
    <mergeCell ref="G11:J11"/>
    <mergeCell ref="B40:D40"/>
    <mergeCell ref="B41:D41"/>
    <mergeCell ref="A42:P42"/>
    <mergeCell ref="B43:D43"/>
    <mergeCell ref="B37:D37"/>
    <mergeCell ref="B38:D38"/>
    <mergeCell ref="B39:D39"/>
    <mergeCell ref="B34:D34"/>
    <mergeCell ref="B35:D35"/>
    <mergeCell ref="B36:D36"/>
    <mergeCell ref="B31:D31"/>
    <mergeCell ref="B32:D32"/>
    <mergeCell ref="B33:D33"/>
    <mergeCell ref="B28:D28"/>
    <mergeCell ref="B29:D29"/>
    <mergeCell ref="B30:D30"/>
    <mergeCell ref="B25:D25"/>
    <mergeCell ref="B26:D26"/>
    <mergeCell ref="B27:D27"/>
    <mergeCell ref="B23:D23"/>
    <mergeCell ref="B24:D24"/>
    <mergeCell ref="G18:J18"/>
    <mergeCell ref="B13:D13"/>
    <mergeCell ref="B14:D14"/>
    <mergeCell ref="B15:D15"/>
    <mergeCell ref="G13:J13"/>
    <mergeCell ref="G14:J14"/>
    <mergeCell ref="G15:J15"/>
    <mergeCell ref="B10:D10"/>
    <mergeCell ref="B11:D11"/>
    <mergeCell ref="B5:D5"/>
    <mergeCell ref="A6:P6"/>
    <mergeCell ref="B7:D7"/>
    <mergeCell ref="B8:D8"/>
    <mergeCell ref="F5:I5"/>
    <mergeCell ref="A1:B1"/>
    <mergeCell ref="D1:P1"/>
    <mergeCell ref="A2:B2"/>
    <mergeCell ref="D2:P2"/>
    <mergeCell ref="B9:D9"/>
  </mergeCells>
  <pageMargins left="0.39370078740157499" right="0.39370078740157499" top="0.39370078740157499" bottom="0.70866141732283505" header="0.39370078740157499" footer="0.39370078740157499"/>
  <pageSetup paperSize="9" orientation="portrait" horizontalDpi="300" verticalDpi="300"/>
  <headerFooter alignWithMargins="0">
    <oddFooter>&amp;L&amp;"Arial,Regular"&amp;8 LC Šifra apl. (2023) &amp;C&amp;"Arial,Regular"&amp;8Stranica &amp;P od &amp;N &amp;R&amp;"Arial,Regular"&amp;8 *Obrada LC*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pane ySplit="2" topLeftCell="A3" activePane="bottomLeft" state="frozen"/>
      <selection pane="bottomLeft" activeCell="B9" sqref="B9:K9"/>
    </sheetView>
  </sheetViews>
  <sheetFormatPr defaultRowHeight="15" x14ac:dyDescent="0.25"/>
  <cols>
    <col min="1" max="1" width="0.5703125" style="48" customWidth="1"/>
    <col min="2" max="2" width="3.28515625" style="48" customWidth="1"/>
    <col min="3" max="3" width="44.85546875" style="48" customWidth="1"/>
    <col min="4" max="4" width="33.42578125" style="48" customWidth="1"/>
    <col min="5" max="7" width="2.28515625" style="48" customWidth="1"/>
    <col min="8" max="8" width="20.85546875" style="48" customWidth="1"/>
    <col min="9" max="9" width="1.28515625" style="48" customWidth="1"/>
    <col min="10" max="10" width="3.28515625" style="48" customWidth="1"/>
    <col min="11" max="11" width="6.42578125" style="48" customWidth="1"/>
    <col min="12" max="12" width="12.7109375" style="48" customWidth="1"/>
    <col min="13" max="13" width="11.42578125" style="48" customWidth="1"/>
    <col min="14" max="14" width="12.85546875" style="48" customWidth="1"/>
    <col min="15" max="15" width="7.85546875" style="48" customWidth="1"/>
    <col min="16" max="16384" width="9.140625" style="48"/>
  </cols>
  <sheetData>
    <row r="1" spans="1:14" ht="14.1" customHeight="1" x14ac:dyDescent="0.25">
      <c r="A1" s="111" t="s">
        <v>0</v>
      </c>
      <c r="B1" s="101"/>
      <c r="C1" s="101"/>
      <c r="E1" s="112"/>
      <c r="F1" s="112"/>
      <c r="G1" s="112"/>
      <c r="H1" s="112"/>
      <c r="I1" s="101"/>
      <c r="K1" s="127"/>
      <c r="L1" s="101"/>
      <c r="M1" s="101"/>
    </row>
    <row r="2" spans="1:14" ht="14.1" customHeight="1" x14ac:dyDescent="0.25">
      <c r="A2" s="111" t="s">
        <v>1</v>
      </c>
      <c r="B2" s="101"/>
      <c r="C2" s="101"/>
      <c r="E2" s="112"/>
      <c r="F2" s="112"/>
      <c r="G2" s="112"/>
      <c r="H2" s="112"/>
      <c r="I2" s="101"/>
      <c r="K2" s="128"/>
      <c r="L2" s="101"/>
      <c r="M2" s="101"/>
    </row>
    <row r="3" spans="1:14" ht="14.1" customHeight="1" x14ac:dyDescent="0.25">
      <c r="A3" s="100" t="s">
        <v>2</v>
      </c>
      <c r="B3" s="101"/>
      <c r="C3" s="101"/>
    </row>
    <row r="4" spans="1:14" ht="14.1" customHeight="1" x14ac:dyDescent="0.25">
      <c r="A4" s="100" t="s">
        <v>3</v>
      </c>
      <c r="B4" s="101"/>
      <c r="C4" s="101"/>
    </row>
    <row r="5" spans="1:14" ht="14.1" customHeight="1" x14ac:dyDescent="0.25">
      <c r="A5" s="100" t="s">
        <v>520</v>
      </c>
      <c r="B5" s="101"/>
      <c r="C5" s="101"/>
    </row>
    <row r="6" spans="1:14" ht="39.75" customHeight="1" x14ac:dyDescent="0.25"/>
    <row r="7" spans="1:14" ht="18" customHeight="1" x14ac:dyDescent="0.25">
      <c r="B7" s="129" t="s">
        <v>580</v>
      </c>
      <c r="C7" s="101"/>
      <c r="D7" s="101"/>
      <c r="E7" s="101"/>
      <c r="F7" s="101"/>
      <c r="G7" s="101"/>
      <c r="H7" s="101"/>
      <c r="I7" s="101"/>
      <c r="J7" s="101"/>
      <c r="K7" s="101"/>
    </row>
    <row r="8" spans="1:14" ht="1.9" customHeight="1" x14ac:dyDescent="0.25"/>
    <row r="9" spans="1:14" ht="18" customHeight="1" x14ac:dyDescent="0.25">
      <c r="B9" s="104" t="s">
        <v>519</v>
      </c>
      <c r="C9" s="101"/>
      <c r="D9" s="101"/>
      <c r="E9" s="101"/>
      <c r="F9" s="101"/>
      <c r="G9" s="101"/>
      <c r="H9" s="101"/>
      <c r="I9" s="101"/>
      <c r="J9" s="101"/>
      <c r="K9" s="101"/>
    </row>
    <row r="10" spans="1:14" ht="21.75" customHeight="1" x14ac:dyDescent="0.25"/>
    <row r="11" spans="1:14" ht="39" customHeight="1" x14ac:dyDescent="0.25">
      <c r="A11" s="120" t="s">
        <v>1</v>
      </c>
      <c r="B11" s="101"/>
      <c r="C11" s="120" t="s">
        <v>1</v>
      </c>
      <c r="D11" s="101"/>
      <c r="E11" s="101"/>
      <c r="H11" s="87" t="s">
        <v>575</v>
      </c>
      <c r="I11" s="125" t="s">
        <v>8</v>
      </c>
      <c r="J11" s="126"/>
      <c r="K11" s="126"/>
      <c r="L11" s="86" t="s">
        <v>576</v>
      </c>
      <c r="M11" s="90" t="s">
        <v>579</v>
      </c>
      <c r="N11" s="86" t="s">
        <v>505</v>
      </c>
    </row>
    <row r="12" spans="1:14" s="49" customFormat="1" ht="14.25" customHeight="1" x14ac:dyDescent="0.25">
      <c r="A12" s="84"/>
      <c r="C12" s="84"/>
      <c r="H12" s="87">
        <v>1</v>
      </c>
      <c r="I12" s="86"/>
      <c r="J12" s="89">
        <v>2</v>
      </c>
      <c r="K12" s="88"/>
      <c r="L12" s="86">
        <v>3</v>
      </c>
      <c r="M12" s="86">
        <v>4</v>
      </c>
      <c r="N12" s="86">
        <v>5</v>
      </c>
    </row>
    <row r="13" spans="1:14" ht="11.45" customHeight="1" x14ac:dyDescent="0.25">
      <c r="A13" s="120" t="s">
        <v>1</v>
      </c>
      <c r="B13" s="101"/>
      <c r="C13" s="120" t="s">
        <v>1</v>
      </c>
      <c r="D13" s="101"/>
      <c r="E13" s="101"/>
      <c r="I13" s="124" t="s">
        <v>1</v>
      </c>
      <c r="J13" s="101"/>
      <c r="K13" s="101"/>
      <c r="L13" s="84" t="s">
        <v>1</v>
      </c>
      <c r="M13" s="84" t="s">
        <v>1</v>
      </c>
      <c r="N13" s="84" t="s">
        <v>1</v>
      </c>
    </row>
    <row r="14" spans="1:14" ht="14.1" customHeight="1" x14ac:dyDescent="0.25">
      <c r="A14" s="120" t="s">
        <v>518</v>
      </c>
      <c r="B14" s="101"/>
      <c r="C14" s="120" t="s">
        <v>517</v>
      </c>
      <c r="D14" s="101"/>
      <c r="E14" s="101"/>
      <c r="I14" s="121" t="s">
        <v>1</v>
      </c>
      <c r="J14" s="101"/>
      <c r="K14" s="101"/>
      <c r="L14" s="83" t="s">
        <v>1</v>
      </c>
      <c r="M14" s="83" t="s">
        <v>1</v>
      </c>
      <c r="N14" s="83" t="s">
        <v>1</v>
      </c>
    </row>
    <row r="15" spans="1:14" ht="11.45" customHeight="1" x14ac:dyDescent="0.25">
      <c r="A15" s="122" t="s">
        <v>1</v>
      </c>
      <c r="B15" s="101"/>
      <c r="C15" s="120" t="s">
        <v>516</v>
      </c>
      <c r="D15" s="101"/>
      <c r="E15" s="101"/>
      <c r="H15" s="95">
        <v>756559.85</v>
      </c>
      <c r="I15" s="123">
        <v>2199856.6800000002</v>
      </c>
      <c r="J15" s="101"/>
      <c r="K15" s="101"/>
      <c r="L15" s="85">
        <v>801160.63</v>
      </c>
      <c r="M15" s="91">
        <f>L15/I15</f>
        <v>0.36418764789713481</v>
      </c>
      <c r="N15" s="91">
        <f>L15/H15</f>
        <v>1.0589520842270443</v>
      </c>
    </row>
    <row r="16" spans="1:14" ht="11.45" customHeight="1" x14ac:dyDescent="0.25">
      <c r="A16" s="122" t="s">
        <v>1</v>
      </c>
      <c r="B16" s="101"/>
      <c r="C16" s="120" t="s">
        <v>515</v>
      </c>
      <c r="D16" s="101"/>
      <c r="E16" s="101"/>
      <c r="H16" s="95">
        <v>67773.009999999995</v>
      </c>
      <c r="I16" s="123">
        <v>275377.01</v>
      </c>
      <c r="J16" s="101"/>
      <c r="K16" s="101"/>
      <c r="L16" s="85">
        <v>10064.16</v>
      </c>
      <c r="M16" s="91">
        <f t="shared" ref="M16:M19" si="0">L16/I16</f>
        <v>3.6546841728000455E-2</v>
      </c>
      <c r="N16" s="91">
        <f t="shared" ref="N16:N18" si="1">L16/H16</f>
        <v>0.14849805254333548</v>
      </c>
    </row>
    <row r="17" spans="1:14" ht="11.45" customHeight="1" x14ac:dyDescent="0.25">
      <c r="A17" s="122" t="s">
        <v>1</v>
      </c>
      <c r="B17" s="101"/>
      <c r="C17" s="120" t="s">
        <v>514</v>
      </c>
      <c r="D17" s="101"/>
      <c r="E17" s="101"/>
      <c r="H17" s="95">
        <v>510356.9</v>
      </c>
      <c r="I17" s="123">
        <v>1855724.68</v>
      </c>
      <c r="J17" s="101"/>
      <c r="K17" s="101"/>
      <c r="L17" s="85">
        <v>819735.66</v>
      </c>
      <c r="M17" s="91">
        <f t="shared" si="0"/>
        <v>0.44173344722666513</v>
      </c>
      <c r="N17" s="91">
        <f t="shared" si="1"/>
        <v>1.6062007979122062</v>
      </c>
    </row>
    <row r="18" spans="1:14" ht="11.25" customHeight="1" x14ac:dyDescent="0.25">
      <c r="A18" s="122" t="s">
        <v>1</v>
      </c>
      <c r="B18" s="101"/>
      <c r="C18" s="120" t="s">
        <v>513</v>
      </c>
      <c r="D18" s="101"/>
      <c r="E18" s="101"/>
      <c r="H18" s="95">
        <v>55518.46</v>
      </c>
      <c r="I18" s="123">
        <v>589909.01</v>
      </c>
      <c r="J18" s="101"/>
      <c r="K18" s="101"/>
      <c r="L18" s="85">
        <v>68917.98</v>
      </c>
      <c r="M18" s="91">
        <f t="shared" si="0"/>
        <v>0.1168281528705588</v>
      </c>
      <c r="N18" s="91">
        <f t="shared" si="1"/>
        <v>1.2413525159019181</v>
      </c>
    </row>
    <row r="19" spans="1:14" ht="11.45" customHeight="1" x14ac:dyDescent="0.25">
      <c r="A19" s="122" t="s">
        <v>1</v>
      </c>
      <c r="B19" s="101"/>
      <c r="C19" s="120" t="s">
        <v>512</v>
      </c>
      <c r="D19" s="101"/>
      <c r="E19" s="101"/>
      <c r="H19" s="95">
        <v>258457.5</v>
      </c>
      <c r="I19" s="123">
        <v>29600</v>
      </c>
      <c r="J19" s="101"/>
      <c r="K19" s="101"/>
      <c r="L19" s="85">
        <v>-77428.850000000006</v>
      </c>
      <c r="M19" s="91">
        <f t="shared" si="0"/>
        <v>-2.6158395270270272</v>
      </c>
      <c r="N19" s="91">
        <v>0</v>
      </c>
    </row>
    <row r="20" spans="1:14" ht="11.45" customHeight="1" x14ac:dyDescent="0.25">
      <c r="A20" s="120" t="s">
        <v>1</v>
      </c>
      <c r="B20" s="101"/>
      <c r="C20" s="120" t="s">
        <v>1</v>
      </c>
      <c r="D20" s="101"/>
      <c r="E20" s="101"/>
      <c r="H20" s="95"/>
      <c r="I20" s="124" t="s">
        <v>1</v>
      </c>
      <c r="J20" s="101"/>
      <c r="K20" s="101"/>
      <c r="L20" s="84"/>
      <c r="M20" s="92"/>
      <c r="N20" s="92"/>
    </row>
    <row r="21" spans="1:14" ht="14.1" customHeight="1" x14ac:dyDescent="0.25">
      <c r="A21" s="120" t="s">
        <v>511</v>
      </c>
      <c r="B21" s="101"/>
      <c r="C21" s="120" t="s">
        <v>510</v>
      </c>
      <c r="D21" s="101"/>
      <c r="E21" s="101"/>
      <c r="H21" s="95"/>
      <c r="I21" s="121" t="s">
        <v>1</v>
      </c>
      <c r="J21" s="101"/>
      <c r="K21" s="101"/>
      <c r="L21" s="83"/>
      <c r="M21" s="93"/>
      <c r="N21" s="93"/>
    </row>
    <row r="22" spans="1:14" ht="11.45" customHeight="1" x14ac:dyDescent="0.25">
      <c r="A22" s="122" t="s">
        <v>1</v>
      </c>
      <c r="B22" s="101"/>
      <c r="C22" s="120" t="s">
        <v>509</v>
      </c>
      <c r="D22" s="101"/>
      <c r="E22" s="101"/>
      <c r="H22" s="95">
        <v>0</v>
      </c>
      <c r="I22" s="123">
        <v>0</v>
      </c>
      <c r="J22" s="101"/>
      <c r="K22" s="101"/>
      <c r="L22" s="85">
        <v>0</v>
      </c>
      <c r="M22" s="91">
        <v>0</v>
      </c>
      <c r="N22" s="91">
        <v>0</v>
      </c>
    </row>
    <row r="23" spans="1:14" ht="11.45" customHeight="1" x14ac:dyDescent="0.25">
      <c r="A23" s="122" t="s">
        <v>1</v>
      </c>
      <c r="B23" s="101"/>
      <c r="C23" s="120" t="s">
        <v>508</v>
      </c>
      <c r="D23" s="101"/>
      <c r="E23" s="101"/>
      <c r="H23" s="95">
        <v>37235.300000000003</v>
      </c>
      <c r="I23" s="123">
        <v>29600</v>
      </c>
      <c r="J23" s="101"/>
      <c r="K23" s="101"/>
      <c r="L23" s="85">
        <v>18576.68</v>
      </c>
      <c r="M23" s="91">
        <f t="shared" ref="M23:M24" si="2">L23/I23</f>
        <v>0.62759054054054053</v>
      </c>
      <c r="N23" s="91">
        <f t="shared" ref="N23:N24" si="3">L23/H23</f>
        <v>0.49889970001584516</v>
      </c>
    </row>
    <row r="24" spans="1:14" ht="11.45" customHeight="1" x14ac:dyDescent="0.25">
      <c r="A24" s="122" t="s">
        <v>1</v>
      </c>
      <c r="B24" s="101"/>
      <c r="C24" s="120" t="s">
        <v>507</v>
      </c>
      <c r="D24" s="101"/>
      <c r="E24" s="101"/>
      <c r="H24" s="95">
        <v>-37235.300000000003</v>
      </c>
      <c r="I24" s="123">
        <v>-29600</v>
      </c>
      <c r="J24" s="101"/>
      <c r="K24" s="101"/>
      <c r="L24" s="85">
        <v>-18576.68</v>
      </c>
      <c r="M24" s="91">
        <f t="shared" si="2"/>
        <v>0.62759054054054053</v>
      </c>
      <c r="N24" s="91">
        <f t="shared" si="3"/>
        <v>0.49889970001584516</v>
      </c>
    </row>
    <row r="25" spans="1:14" ht="11.45" customHeight="1" x14ac:dyDescent="0.25">
      <c r="A25" s="120" t="s">
        <v>1</v>
      </c>
      <c r="B25" s="101"/>
      <c r="C25" s="120" t="s">
        <v>1</v>
      </c>
      <c r="D25" s="101"/>
      <c r="E25" s="101"/>
      <c r="H25" s="95"/>
      <c r="I25" s="124" t="s">
        <v>1</v>
      </c>
      <c r="J25" s="101"/>
      <c r="K25" s="101"/>
      <c r="L25" s="84"/>
      <c r="M25" s="92"/>
      <c r="N25" s="84"/>
    </row>
    <row r="26" spans="1:14" ht="14.1" customHeight="1" x14ac:dyDescent="0.25">
      <c r="A26" s="120" t="s">
        <v>1</v>
      </c>
      <c r="B26" s="101"/>
      <c r="C26" s="120" t="s">
        <v>1</v>
      </c>
      <c r="D26" s="101"/>
      <c r="E26" s="101"/>
      <c r="H26" s="95"/>
      <c r="I26" s="121" t="s">
        <v>1</v>
      </c>
      <c r="J26" s="101"/>
      <c r="K26" s="101"/>
      <c r="L26" s="83"/>
      <c r="M26" s="93"/>
      <c r="N26" s="83"/>
    </row>
    <row r="27" spans="1:14" ht="11.25" customHeight="1" x14ac:dyDescent="0.25">
      <c r="A27" s="122" t="s">
        <v>1</v>
      </c>
      <c r="B27" s="101"/>
      <c r="C27" s="120"/>
      <c r="D27" s="101"/>
      <c r="E27" s="101"/>
      <c r="H27" s="95"/>
      <c r="I27" s="123"/>
      <c r="J27" s="101"/>
      <c r="K27" s="101"/>
      <c r="L27" s="85"/>
      <c r="M27" s="91"/>
      <c r="N27" s="85"/>
    </row>
    <row r="28" spans="1:14" ht="0" hidden="1" customHeight="1" x14ac:dyDescent="0.25">
      <c r="H28" s="94"/>
    </row>
    <row r="29" spans="1:14" x14ac:dyDescent="0.25">
      <c r="H29" s="94"/>
    </row>
  </sheetData>
  <mergeCells count="59">
    <mergeCell ref="B9:K9"/>
    <mergeCell ref="A1:C1"/>
    <mergeCell ref="E1:I1"/>
    <mergeCell ref="K1:M1"/>
    <mergeCell ref="A2:C2"/>
    <mergeCell ref="E2:I2"/>
    <mergeCell ref="K2:M2"/>
    <mergeCell ref="A3:C3"/>
    <mergeCell ref="A4:C4"/>
    <mergeCell ref="A5:C5"/>
    <mergeCell ref="B7:K7"/>
    <mergeCell ref="A11:B11"/>
    <mergeCell ref="C11:E11"/>
    <mergeCell ref="I11:K11"/>
    <mergeCell ref="A13:B13"/>
    <mergeCell ref="C13:E13"/>
    <mergeCell ref="I13:K13"/>
    <mergeCell ref="A14:B14"/>
    <mergeCell ref="C14:E14"/>
    <mergeCell ref="I14:K14"/>
    <mergeCell ref="A15:B15"/>
    <mergeCell ref="C15:E15"/>
    <mergeCell ref="I15:K15"/>
    <mergeCell ref="A16:B16"/>
    <mergeCell ref="C16:E16"/>
    <mergeCell ref="I16:K16"/>
    <mergeCell ref="A17:B17"/>
    <mergeCell ref="C17:E17"/>
    <mergeCell ref="I17:K17"/>
    <mergeCell ref="A18:B18"/>
    <mergeCell ref="C18:E18"/>
    <mergeCell ref="I18:K18"/>
    <mergeCell ref="A19:B19"/>
    <mergeCell ref="C19:E19"/>
    <mergeCell ref="I19:K19"/>
    <mergeCell ref="A20:B20"/>
    <mergeCell ref="C20:E20"/>
    <mergeCell ref="I20:K20"/>
    <mergeCell ref="A21:B21"/>
    <mergeCell ref="C21:E21"/>
    <mergeCell ref="I21:K21"/>
    <mergeCell ref="A22:B22"/>
    <mergeCell ref="C22:E22"/>
    <mergeCell ref="I22:K22"/>
    <mergeCell ref="A23:B23"/>
    <mergeCell ref="C23:E23"/>
    <mergeCell ref="I23:K23"/>
    <mergeCell ref="A24:B24"/>
    <mergeCell ref="C24:E24"/>
    <mergeCell ref="I24:K24"/>
    <mergeCell ref="A25:B25"/>
    <mergeCell ref="C25:E25"/>
    <mergeCell ref="I25:K25"/>
    <mergeCell ref="A26:B26"/>
    <mergeCell ref="C26:E26"/>
    <mergeCell ref="I26:K26"/>
    <mergeCell ref="A27:B27"/>
    <mergeCell ref="C27:E27"/>
    <mergeCell ref="I27:K27"/>
  </mergeCells>
  <pageMargins left="0.39370078740157499" right="0.39370078740157499" top="0.39370078740157499" bottom="0.70866141732283505" header="0.39370078740157499" footer="0.39370078740157499"/>
  <pageSetup paperSize="9" orientation="portrait" horizontalDpi="300" verticalDpi="300" r:id="rId1"/>
  <headerFooter alignWithMargins="0">
    <oddFooter>&amp;L&amp;"Arial,Regular"&amp;8 LC Šifra apl. (2023)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Izvršenje proračuna do 30.06</vt:lpstr>
      <vt:lpstr>Rashodi</vt:lpstr>
      <vt:lpstr>Prihodi</vt:lpstr>
      <vt:lpstr>Opći dio </vt:lpstr>
      <vt:lpstr>'Opći dio '!Ispis_naslova</vt:lpstr>
      <vt:lpstr>Prihodi!Ispis_naslova</vt:lpstr>
      <vt:lpstr>Rashodi!Ispis_naslova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Hrvoje Plaščar</cp:lastModifiedBy>
  <dcterms:modified xsi:type="dcterms:W3CDTF">2023-08-21T06:52:36Z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